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G290"/>
  <c r="F290"/>
  <c r="F289"/>
  <c r="H288"/>
  <c r="E288" s="1"/>
  <c r="B288" s="1"/>
  <c r="G288"/>
  <c r="F288"/>
  <c r="F287"/>
  <c r="F286"/>
  <c r="H285"/>
  <c r="G285"/>
  <c r="F285"/>
  <c r="E285"/>
  <c r="B285" s="1"/>
  <c r="H284"/>
  <c r="G284"/>
  <c r="F284"/>
  <c r="H283"/>
  <c r="G283"/>
  <c r="F283"/>
  <c r="F282"/>
  <c r="H281"/>
  <c r="E281" s="1"/>
  <c r="B281" s="1"/>
  <c r="G281"/>
  <c r="F281"/>
  <c r="H280"/>
  <c r="G280"/>
  <c r="F280"/>
  <c r="H279"/>
  <c r="G279"/>
  <c r="F279"/>
  <c r="F278"/>
  <c r="F277"/>
  <c r="F276"/>
  <c r="F275" s="1"/>
  <c r="L274"/>
  <c r="H274"/>
  <c r="F274"/>
  <c r="I273"/>
  <c r="E273" s="1"/>
  <c r="B273" s="1"/>
  <c r="H273"/>
  <c r="F273"/>
  <c r="E272"/>
  <c r="M271"/>
  <c r="L271"/>
  <c r="F271" s="1"/>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B249" s="1"/>
  <c r="E249"/>
  <c r="M248"/>
  <c r="L248"/>
  <c r="E248"/>
  <c r="M247"/>
  <c r="L247"/>
  <c r="F247" s="1"/>
  <c r="B247" s="1"/>
  <c r="E247"/>
  <c r="M246"/>
  <c r="L246"/>
  <c r="E246"/>
  <c r="M245"/>
  <c r="L245"/>
  <c r="F245" s="1"/>
  <c r="B245" s="1"/>
  <c r="E245"/>
  <c r="M244"/>
  <c r="L244"/>
  <c r="E244"/>
  <c r="M243"/>
  <c r="L243"/>
  <c r="F243" s="1"/>
  <c r="B243" s="1"/>
  <c r="E243"/>
  <c r="M242"/>
  <c r="L242"/>
  <c r="E242"/>
  <c r="M241"/>
  <c r="L241"/>
  <c r="F241" s="1"/>
  <c r="B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s="1"/>
  <c r="B226" s="1"/>
  <c r="E226"/>
  <c r="H225"/>
  <c r="E225" s="1"/>
  <c r="B225" s="1"/>
  <c r="G225"/>
  <c r="F225"/>
  <c r="M224"/>
  <c r="L224"/>
  <c r="E224"/>
  <c r="M223"/>
  <c r="L223"/>
  <c r="E223"/>
  <c r="M222"/>
  <c r="L222"/>
  <c r="E222"/>
  <c r="M221"/>
  <c r="L221"/>
  <c r="E221"/>
  <c r="M220"/>
  <c r="L220"/>
  <c r="E220"/>
  <c r="M219"/>
  <c r="L219"/>
  <c r="E219"/>
  <c r="M218"/>
  <c r="L218"/>
  <c r="E218"/>
  <c r="M217"/>
  <c r="L217"/>
  <c r="E217"/>
  <c r="M216"/>
  <c r="L216"/>
  <c r="E216"/>
  <c r="M215"/>
  <c r="L215"/>
  <c r="F215" s="1"/>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G158"/>
  <c r="F158"/>
  <c r="E158"/>
  <c r="B158" s="1"/>
  <c r="H157"/>
  <c r="G157"/>
  <c r="F157"/>
  <c r="H156"/>
  <c r="E156" s="1"/>
  <c r="B156" s="1"/>
  <c r="G156"/>
  <c r="F156"/>
  <c r="H155"/>
  <c r="E155" s="1"/>
  <c r="B155" s="1"/>
  <c r="G155"/>
  <c r="F155"/>
  <c r="H154"/>
  <c r="G154"/>
  <c r="F154"/>
  <c r="E154"/>
  <c r="B154" s="1"/>
  <c r="H153"/>
  <c r="G153"/>
  <c r="F153"/>
  <c r="H152"/>
  <c r="E152" s="1"/>
  <c r="B152" s="1"/>
  <c r="G152"/>
  <c r="F152"/>
  <c r="H151"/>
  <c r="E151" s="1"/>
  <c r="B151" s="1"/>
  <c r="G151"/>
  <c r="F151"/>
  <c r="H150"/>
  <c r="G150"/>
  <c r="F150"/>
  <c r="E150"/>
  <c r="B150" s="1"/>
  <c r="H149"/>
  <c r="G149"/>
  <c r="F149"/>
  <c r="H148"/>
  <c r="E148" s="1"/>
  <c r="B148" s="1"/>
  <c r="G148"/>
  <c r="F148"/>
  <c r="H147"/>
  <c r="E147" s="1"/>
  <c r="B147" s="1"/>
  <c r="G147"/>
  <c r="F147"/>
  <c r="H146"/>
  <c r="G146"/>
  <c r="F146"/>
  <c r="E146"/>
  <c r="B146" s="1"/>
  <c r="H145"/>
  <c r="G145"/>
  <c r="F145"/>
  <c r="H144"/>
  <c r="E144" s="1"/>
  <c r="B144" s="1"/>
  <c r="G144"/>
  <c r="F144"/>
  <c r="H143"/>
  <c r="G143"/>
  <c r="F143"/>
  <c r="F142"/>
  <c r="H141"/>
  <c r="E141" s="1"/>
  <c r="B141" s="1"/>
  <c r="G141"/>
  <c r="F141"/>
  <c r="H140"/>
  <c r="G140"/>
  <c r="F140"/>
  <c r="E140"/>
  <c r="B140" s="1"/>
  <c r="H139"/>
  <c r="G139"/>
  <c r="F139"/>
  <c r="H138"/>
  <c r="E138" s="1"/>
  <c r="B138" s="1"/>
  <c r="G138"/>
  <c r="F138"/>
  <c r="H137"/>
  <c r="E137" s="1"/>
  <c r="B137" s="1"/>
  <c r="G137"/>
  <c r="F137"/>
  <c r="H136"/>
  <c r="G136"/>
  <c r="F136"/>
  <c r="E136"/>
  <c r="B136" s="1"/>
  <c r="H135"/>
  <c r="G135"/>
  <c r="F135"/>
  <c r="H134"/>
  <c r="E134" s="1"/>
  <c r="B134" s="1"/>
  <c r="G134"/>
  <c r="F134"/>
  <c r="H133"/>
  <c r="E133" s="1"/>
  <c r="B133" s="1"/>
  <c r="G133"/>
  <c r="F133"/>
  <c r="H132"/>
  <c r="G132"/>
  <c r="F132"/>
  <c r="E132"/>
  <c r="B132" s="1"/>
  <c r="H131"/>
  <c r="G131"/>
  <c r="F131"/>
  <c r="H130"/>
  <c r="E130" s="1"/>
  <c r="B130" s="1"/>
  <c r="G130"/>
  <c r="F130"/>
  <c r="H129"/>
  <c r="E129" s="1"/>
  <c r="B129" s="1"/>
  <c r="G129"/>
  <c r="F129"/>
  <c r="H128"/>
  <c r="G128"/>
  <c r="F128"/>
  <c r="E128"/>
  <c r="B128" s="1"/>
  <c r="H127"/>
  <c r="G127"/>
  <c r="F127"/>
  <c r="E127"/>
  <c r="B127" s="1"/>
  <c r="H126"/>
  <c r="E126" s="1"/>
  <c r="B126" s="1"/>
  <c r="G126"/>
  <c r="F126"/>
  <c r="H125"/>
  <c r="E125" s="1"/>
  <c r="B125" s="1"/>
  <c r="G125"/>
  <c r="F125"/>
  <c r="H124"/>
  <c r="E124" s="1"/>
  <c r="B124" s="1"/>
  <c r="G124"/>
  <c r="F124"/>
  <c r="H123"/>
  <c r="G123"/>
  <c r="F123"/>
  <c r="E123"/>
  <c r="B123" s="1"/>
  <c r="H122"/>
  <c r="G122"/>
  <c r="F122"/>
  <c r="H121"/>
  <c r="E121" s="1"/>
  <c r="B121" s="1"/>
  <c r="G121"/>
  <c r="F121"/>
  <c r="H120"/>
  <c r="G120"/>
  <c r="F120"/>
  <c r="E120"/>
  <c r="B120" s="1"/>
  <c r="H119"/>
  <c r="G119"/>
  <c r="F119"/>
  <c r="H118"/>
  <c r="E118" s="1"/>
  <c r="B118" s="1"/>
  <c r="G118"/>
  <c r="F118"/>
  <c r="H117"/>
  <c r="E117" s="1"/>
  <c r="B117" s="1"/>
  <c r="G117"/>
  <c r="F117"/>
  <c r="H116"/>
  <c r="G116"/>
  <c r="F116"/>
  <c r="E116"/>
  <c r="B116" s="1"/>
  <c r="H115"/>
  <c r="G115"/>
  <c r="F115"/>
  <c r="E115"/>
  <c r="B115" s="1"/>
  <c r="H114"/>
  <c r="G114"/>
  <c r="F114"/>
  <c r="E114"/>
  <c r="B114" s="1"/>
  <c r="H113"/>
  <c r="E113" s="1"/>
  <c r="B113" s="1"/>
  <c r="G113"/>
  <c r="F113"/>
  <c r="H112"/>
  <c r="E112" s="1"/>
  <c r="B112" s="1"/>
  <c r="G112"/>
  <c r="F112"/>
  <c r="H111"/>
  <c r="G111"/>
  <c r="F111"/>
  <c r="E111"/>
  <c r="B111" s="1"/>
  <c r="H110"/>
  <c r="G110"/>
  <c r="F110"/>
  <c r="E110"/>
  <c r="B110" s="1"/>
  <c r="H109"/>
  <c r="E109" s="1"/>
  <c r="B109" s="1"/>
  <c r="G109"/>
  <c r="F109"/>
  <c r="H108"/>
  <c r="E108" s="1"/>
  <c r="B108" s="1"/>
  <c r="G108"/>
  <c r="F108"/>
  <c r="H107"/>
  <c r="E107" s="1"/>
  <c r="B107" s="1"/>
  <c r="G107"/>
  <c r="F107"/>
  <c r="H106"/>
  <c r="E106" s="1"/>
  <c r="B106" s="1"/>
  <c r="G106"/>
  <c r="F106"/>
  <c r="H105"/>
  <c r="E105" s="1"/>
  <c r="B105" s="1"/>
  <c r="G105"/>
  <c r="F105"/>
  <c r="H104"/>
  <c r="E104" s="1"/>
  <c r="B104" s="1"/>
  <c r="G104"/>
  <c r="F104"/>
  <c r="H103"/>
  <c r="E103" s="1"/>
  <c r="B103" s="1"/>
  <c r="G103"/>
  <c r="F103"/>
  <c r="H102"/>
  <c r="G102"/>
  <c r="F102"/>
  <c r="E102"/>
  <c r="B102" s="1"/>
  <c r="H101"/>
  <c r="G101"/>
  <c r="F101"/>
  <c r="H100"/>
  <c r="E100" s="1"/>
  <c r="B100" s="1"/>
  <c r="G100"/>
  <c r="F100"/>
  <c r="H99"/>
  <c r="E99" s="1"/>
  <c r="B99" s="1"/>
  <c r="G99"/>
  <c r="F99"/>
  <c r="H98"/>
  <c r="E98" s="1"/>
  <c r="B98" s="1"/>
  <c r="G98"/>
  <c r="F98"/>
  <c r="H97"/>
  <c r="E97" s="1"/>
  <c r="B97" s="1"/>
  <c r="G97"/>
  <c r="F97"/>
  <c r="H96"/>
  <c r="G96"/>
  <c r="F96"/>
  <c r="H95"/>
  <c r="E95" s="1"/>
  <c r="B95" s="1"/>
  <c r="G95"/>
  <c r="F95"/>
  <c r="H94"/>
  <c r="E94" s="1"/>
  <c r="B94" s="1"/>
  <c r="G94"/>
  <c r="F94"/>
  <c r="H93"/>
  <c r="G93"/>
  <c r="F93"/>
  <c r="E93"/>
  <c r="B93" s="1"/>
  <c r="H92"/>
  <c r="G92"/>
  <c r="F92"/>
  <c r="H91"/>
  <c r="E91" s="1"/>
  <c r="B91" s="1"/>
  <c r="G91"/>
  <c r="F91"/>
  <c r="H90"/>
  <c r="E90" s="1"/>
  <c r="B90" s="1"/>
  <c r="G90"/>
  <c r="F90"/>
  <c r="H89"/>
  <c r="G89"/>
  <c r="F89"/>
  <c r="E89"/>
  <c r="B89" s="1"/>
  <c r="H88"/>
  <c r="G88"/>
  <c r="F88"/>
  <c r="H87"/>
  <c r="E87" s="1"/>
  <c r="B87" s="1"/>
  <c r="G87"/>
  <c r="F87"/>
  <c r="H86"/>
  <c r="E86" s="1"/>
  <c r="B86" s="1"/>
  <c r="G86"/>
  <c r="F86"/>
  <c r="H85"/>
  <c r="E85" s="1"/>
  <c r="B85" s="1"/>
  <c r="G85"/>
  <c r="F85"/>
  <c r="H84"/>
  <c r="E84" s="1"/>
  <c r="B84" s="1"/>
  <c r="G84"/>
  <c r="F84"/>
  <c r="H83"/>
  <c r="G83"/>
  <c r="F83"/>
  <c r="E83"/>
  <c r="B83" s="1"/>
  <c r="H82"/>
  <c r="E82" s="1"/>
  <c r="B82" s="1"/>
  <c r="G82"/>
  <c r="F82"/>
  <c r="H81"/>
  <c r="E81" s="1"/>
  <c r="B81" s="1"/>
  <c r="G81"/>
  <c r="F81"/>
  <c r="H80"/>
  <c r="G80"/>
  <c r="F80"/>
  <c r="E80"/>
  <c r="B80" s="1"/>
  <c r="H79"/>
  <c r="G79"/>
  <c r="F79"/>
  <c r="H78"/>
  <c r="E78" s="1"/>
  <c r="B78" s="1"/>
  <c r="G78"/>
  <c r="F78"/>
  <c r="H77"/>
  <c r="E77" s="1"/>
  <c r="B77" s="1"/>
  <c r="G77"/>
  <c r="F77"/>
  <c r="H76"/>
  <c r="G76"/>
  <c r="F76"/>
  <c r="E76"/>
  <c r="B76" s="1"/>
  <c r="H75"/>
  <c r="G75"/>
  <c r="F75"/>
  <c r="E75"/>
  <c r="B75" s="1"/>
  <c r="H74"/>
  <c r="E74" s="1"/>
  <c r="B74" s="1"/>
  <c r="G74"/>
  <c r="F74"/>
  <c r="H73"/>
  <c r="E73" s="1"/>
  <c r="B73" s="1"/>
  <c r="G73"/>
  <c r="F73"/>
  <c r="H72"/>
  <c r="G72"/>
  <c r="F72"/>
  <c r="E72"/>
  <c r="B72" s="1"/>
  <c r="H71"/>
  <c r="G71"/>
  <c r="F71"/>
  <c r="H70"/>
  <c r="E70" s="1"/>
  <c r="B70" s="1"/>
  <c r="G70"/>
  <c r="F70"/>
  <c r="H69"/>
  <c r="G69"/>
  <c r="F69"/>
  <c r="H68"/>
  <c r="G68"/>
  <c r="F68"/>
  <c r="E68"/>
  <c r="B68" s="1"/>
  <c r="H67"/>
  <c r="G67"/>
  <c r="F67"/>
  <c r="H66"/>
  <c r="E66" s="1"/>
  <c r="B66" s="1"/>
  <c r="G66"/>
  <c r="F66"/>
  <c r="H65"/>
  <c r="E65" s="1"/>
  <c r="B65" s="1"/>
  <c r="G65"/>
  <c r="F65"/>
  <c r="H64"/>
  <c r="E64" s="1"/>
  <c r="B64" s="1"/>
  <c r="G64"/>
  <c r="F64"/>
  <c r="H63"/>
  <c r="G63"/>
  <c r="F63"/>
  <c r="E63"/>
  <c r="B63" s="1"/>
  <c r="H62"/>
  <c r="G62"/>
  <c r="F62"/>
  <c r="H61"/>
  <c r="E61" s="1"/>
  <c r="B61" s="1"/>
  <c r="G61"/>
  <c r="F61"/>
  <c r="H60"/>
  <c r="E60" s="1"/>
  <c r="B60" s="1"/>
  <c r="G60"/>
  <c r="F60"/>
  <c r="H59"/>
  <c r="G59"/>
  <c r="F59"/>
  <c r="H58"/>
  <c r="E58" s="1"/>
  <c r="B58" s="1"/>
  <c r="G58"/>
  <c r="F58"/>
  <c r="H57"/>
  <c r="G57"/>
  <c r="F57"/>
  <c r="H56"/>
  <c r="E56" s="1"/>
  <c r="B56" s="1"/>
  <c r="G56"/>
  <c r="F56"/>
  <c r="H55"/>
  <c r="G55"/>
  <c r="F55"/>
  <c r="H54"/>
  <c r="E54" s="1"/>
  <c r="B54" s="1"/>
  <c r="G54"/>
  <c r="F54"/>
  <c r="H53"/>
  <c r="E53" s="1"/>
  <c r="B53" s="1"/>
  <c r="G53"/>
  <c r="F53"/>
  <c r="H52"/>
  <c r="E52" s="1"/>
  <c r="B52" s="1"/>
  <c r="G52"/>
  <c r="F52"/>
  <c r="H51"/>
  <c r="G51"/>
  <c r="F51"/>
  <c r="E51"/>
  <c r="B51" s="1"/>
  <c r="H50"/>
  <c r="E50" s="1"/>
  <c r="B50" s="1"/>
  <c r="G50"/>
  <c r="F50"/>
  <c r="H49"/>
  <c r="E49" s="1"/>
  <c r="B49" s="1"/>
  <c r="G49"/>
  <c r="F49"/>
  <c r="H48"/>
  <c r="G48"/>
  <c r="F48"/>
  <c r="E48"/>
  <c r="B48" s="1"/>
  <c r="H47"/>
  <c r="G47"/>
  <c r="F47"/>
  <c r="H46"/>
  <c r="G46"/>
  <c r="F46"/>
  <c r="H45"/>
  <c r="G45"/>
  <c r="F45"/>
  <c r="H44"/>
  <c r="E44" s="1"/>
  <c r="B44" s="1"/>
  <c r="G44"/>
  <c r="F44"/>
  <c r="H43"/>
  <c r="G43"/>
  <c r="F43"/>
  <c r="H42"/>
  <c r="G42"/>
  <c r="F42"/>
  <c r="H41"/>
  <c r="G41"/>
  <c r="F41"/>
  <c r="E41"/>
  <c r="B41" s="1"/>
  <c r="H40"/>
  <c r="E40" s="1"/>
  <c r="B40" s="1"/>
  <c r="G40"/>
  <c r="F40"/>
  <c r="H39"/>
  <c r="G39"/>
  <c r="F39"/>
  <c r="H38"/>
  <c r="E38" s="1"/>
  <c r="B38" s="1"/>
  <c r="G38"/>
  <c r="F38"/>
  <c r="H37"/>
  <c r="G37"/>
  <c r="F37"/>
  <c r="H36"/>
  <c r="G36"/>
  <c r="F36"/>
  <c r="E36"/>
  <c r="B36" s="1"/>
  <c r="H35"/>
  <c r="G35"/>
  <c r="F35"/>
  <c r="E35"/>
  <c r="B35" s="1"/>
  <c r="H34"/>
  <c r="G34"/>
  <c r="F34"/>
  <c r="E34"/>
  <c r="B34" s="1"/>
  <c r="H33"/>
  <c r="E33" s="1"/>
  <c r="B33" s="1"/>
  <c r="G33"/>
  <c r="F33"/>
  <c r="H32"/>
  <c r="G32"/>
  <c r="F32"/>
  <c r="E32"/>
  <c r="B32" s="1"/>
  <c r="H31"/>
  <c r="E31" s="1"/>
  <c r="B31" s="1"/>
  <c r="G31"/>
  <c r="F31"/>
  <c r="H30"/>
  <c r="E30" s="1"/>
  <c r="B30" s="1"/>
  <c r="G30"/>
  <c r="F30"/>
  <c r="H29"/>
  <c r="G29"/>
  <c r="F29"/>
  <c r="E29"/>
  <c r="B29" s="1"/>
  <c r="H28"/>
  <c r="E28" s="1"/>
  <c r="B28" s="1"/>
  <c r="G28"/>
  <c r="F28"/>
  <c r="H27"/>
  <c r="G27"/>
  <c r="F27"/>
  <c r="E27"/>
  <c r="B27" s="1"/>
  <c r="H26"/>
  <c r="G26"/>
  <c r="F26"/>
  <c r="H25"/>
  <c r="G25"/>
  <c r="F25"/>
  <c r="H24"/>
  <c r="E24" s="1"/>
  <c r="B24" s="1"/>
  <c r="G24"/>
  <c r="F24"/>
  <c r="H23"/>
  <c r="E23" s="1"/>
  <c r="B23" s="1"/>
  <c r="G23"/>
  <c r="F23"/>
  <c r="H22"/>
  <c r="E22" s="1"/>
  <c r="B22" s="1"/>
  <c r="G22"/>
  <c r="F22"/>
  <c r="H21"/>
  <c r="G21"/>
  <c r="F21"/>
  <c r="F20"/>
  <c r="F4"/>
  <c r="O3"/>
  <c r="G274" s="1"/>
  <c r="E274" s="1"/>
  <c r="B274" s="1"/>
  <c r="I3"/>
  <c r="H3"/>
  <c r="G3"/>
  <c r="D101" i="8"/>
  <c r="D95"/>
  <c r="D90"/>
  <c r="D85"/>
  <c r="D80"/>
  <c r="D75"/>
  <c r="D70"/>
  <c r="D65"/>
  <c r="D60"/>
  <c r="D55"/>
  <c r="D50"/>
  <c r="D44"/>
  <c r="D36"/>
  <c r="D26"/>
  <c r="D24" s="1"/>
  <c r="D18"/>
  <c r="D8"/>
  <c r="E44" i="7"/>
  <c r="D44"/>
  <c r="E39"/>
  <c r="D39"/>
  <c r="E38"/>
  <c r="D38"/>
  <c r="E30"/>
  <c r="D30"/>
  <c r="E23"/>
  <c r="D23"/>
  <c r="E22"/>
  <c r="D22"/>
  <c r="E14"/>
  <c r="D14"/>
  <c r="E7"/>
  <c r="D7"/>
  <c r="E6"/>
  <c r="D6"/>
  <c r="E5"/>
  <c r="D5"/>
  <c r="G297" i="9" s="1"/>
  <c r="E297" s="1"/>
  <c r="F140" i="6"/>
  <c r="F139"/>
  <c r="F138"/>
  <c r="F137"/>
  <c r="F136"/>
  <c r="F135"/>
  <c r="F134"/>
  <c r="F133"/>
  <c r="F132"/>
  <c r="F131"/>
  <c r="E130"/>
  <c r="D130"/>
  <c r="F130" s="1"/>
  <c r="E129"/>
  <c r="F128"/>
  <c r="F127"/>
  <c r="F126"/>
  <c r="F125"/>
  <c r="F124"/>
  <c r="F123"/>
  <c r="E122"/>
  <c r="D122"/>
  <c r="F122" s="1"/>
  <c r="F121"/>
  <c r="F120"/>
  <c r="F119"/>
  <c r="E118"/>
  <c r="D118"/>
  <c r="F118" s="1"/>
  <c r="F117"/>
  <c r="F116"/>
  <c r="E115"/>
  <c r="E114" s="1"/>
  <c r="I27" i="3" s="1"/>
  <c r="D115" i="6"/>
  <c r="F113"/>
  <c r="F112"/>
  <c r="F111"/>
  <c r="F110"/>
  <c r="F109"/>
  <c r="F108"/>
  <c r="E107"/>
  <c r="D107"/>
  <c r="F106"/>
  <c r="F105"/>
  <c r="F104"/>
  <c r="F103"/>
  <c r="F102"/>
  <c r="F101"/>
  <c r="F100"/>
  <c r="E99"/>
  <c r="D99"/>
  <c r="F99" s="1"/>
  <c r="F98"/>
  <c r="F97"/>
  <c r="F96"/>
  <c r="F95"/>
  <c r="E94"/>
  <c r="D94"/>
  <c r="F94" s="1"/>
  <c r="F93"/>
  <c r="F92"/>
  <c r="F91"/>
  <c r="E90"/>
  <c r="D90"/>
  <c r="F90" s="1"/>
  <c r="E89"/>
  <c r="F88"/>
  <c r="F87"/>
  <c r="F86"/>
  <c r="F85"/>
  <c r="F84"/>
  <c r="F83"/>
  <c r="E82"/>
  <c r="D82"/>
  <c r="F81"/>
  <c r="F80"/>
  <c r="F79"/>
  <c r="F78"/>
  <c r="F77"/>
  <c r="F76"/>
  <c r="E75"/>
  <c r="D75"/>
  <c r="F74"/>
  <c r="F73"/>
  <c r="F72"/>
  <c r="F71"/>
  <c r="F70"/>
  <c r="F69"/>
  <c r="F68"/>
  <c r="F67"/>
  <c r="E66"/>
  <c r="D66"/>
  <c r="F66" s="1"/>
  <c r="F65"/>
  <c r="F64"/>
  <c r="F63"/>
  <c r="F62"/>
  <c r="E61"/>
  <c r="D6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7"/>
  <c r="F26"/>
  <c r="F25"/>
  <c r="F24"/>
  <c r="F23"/>
  <c r="E22"/>
  <c r="D22"/>
  <c r="F21"/>
  <c r="F20"/>
  <c r="F19"/>
  <c r="F18"/>
  <c r="F17"/>
  <c r="F16"/>
  <c r="F15"/>
  <c r="F14"/>
  <c r="E13"/>
  <c r="D13"/>
  <c r="F13" s="1"/>
  <c r="F12"/>
  <c r="F11"/>
  <c r="E10"/>
  <c r="D10"/>
  <c r="F10" s="1"/>
  <c r="F9"/>
  <c r="F8"/>
  <c r="F7"/>
  <c r="E6"/>
  <c r="D6"/>
  <c r="F6" s="1"/>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7"/>
  <c r="F256"/>
  <c r="F255"/>
  <c r="F254"/>
  <c r="F253"/>
  <c r="F252"/>
  <c r="F251"/>
  <c r="E250"/>
  <c r="E245" s="1"/>
  <c r="D1222" i="1" s="1"/>
  <c r="D250" i="5"/>
  <c r="F250" s="1"/>
  <c r="F249"/>
  <c r="F248"/>
  <c r="F247"/>
  <c r="E246"/>
  <c r="D246"/>
  <c r="D245" s="1"/>
  <c r="F244"/>
  <c r="F243"/>
  <c r="E242"/>
  <c r="D242"/>
  <c r="F242" s="1"/>
  <c r="F241"/>
  <c r="F240"/>
  <c r="E239"/>
  <c r="E238" s="1"/>
  <c r="D239"/>
  <c r="D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D177"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E146"/>
  <c r="D146"/>
  <c r="F145"/>
  <c r="F144"/>
  <c r="F143"/>
  <c r="E142"/>
  <c r="D142"/>
  <c r="F142" s="1"/>
  <c r="F141"/>
  <c r="F140"/>
  <c r="F139"/>
  <c r="F138"/>
  <c r="F137"/>
  <c r="F136"/>
  <c r="E135"/>
  <c r="D135"/>
  <c r="D134" s="1"/>
  <c r="E134"/>
  <c r="F133"/>
  <c r="F132"/>
  <c r="F131"/>
  <c r="F130"/>
  <c r="F129"/>
  <c r="F128"/>
  <c r="F127"/>
  <c r="E126"/>
  <c r="D126"/>
  <c r="F126" s="1"/>
  <c r="F125"/>
  <c r="F124"/>
  <c r="F123"/>
  <c r="F122"/>
  <c r="F121"/>
  <c r="F120"/>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E87" i="5"/>
  <c r="D87"/>
  <c r="F87" s="1"/>
  <c r="F86"/>
  <c r="F85"/>
  <c r="F84"/>
  <c r="F83"/>
  <c r="F82"/>
  <c r="F81"/>
  <c r="F80"/>
  <c r="E79"/>
  <c r="E78" s="1"/>
  <c r="D79"/>
  <c r="F79" s="1"/>
  <c r="D78"/>
  <c r="F78" s="1"/>
  <c r="F77"/>
  <c r="F76"/>
  <c r="F75"/>
  <c r="F74"/>
  <c r="F73"/>
  <c r="F72"/>
  <c r="F71"/>
  <c r="E70"/>
  <c r="D70"/>
  <c r="E69"/>
  <c r="F67"/>
  <c r="F66"/>
  <c r="F65"/>
  <c r="F64"/>
  <c r="E63"/>
  <c r="D63"/>
  <c r="F63" s="1"/>
  <c r="F62"/>
  <c r="F61"/>
  <c r="F60"/>
  <c r="F59"/>
  <c r="F58"/>
  <c r="F57"/>
  <c r="E56"/>
  <c r="D56"/>
  <c r="F56" s="1"/>
  <c r="F55"/>
  <c r="F54"/>
  <c r="F53"/>
  <c r="E52"/>
  <c r="D52"/>
  <c r="F52" s="1"/>
  <c r="F51"/>
  <c r="F50"/>
  <c r="F49"/>
  <c r="F48"/>
  <c r="F47"/>
  <c r="F46"/>
  <c r="E45"/>
  <c r="D45"/>
  <c r="F44"/>
  <c r="F43"/>
  <c r="F42"/>
  <c r="E41"/>
  <c r="D41"/>
  <c r="F41" s="1"/>
  <c r="F40"/>
  <c r="F39"/>
  <c r="F38"/>
  <c r="F37"/>
  <c r="F36"/>
  <c r="E35"/>
  <c r="D35"/>
  <c r="F35" s="1"/>
  <c r="F34"/>
  <c r="F33"/>
  <c r="F32"/>
  <c r="F31"/>
  <c r="F30"/>
  <c r="E29"/>
  <c r="D29"/>
  <c r="F28"/>
  <c r="F27"/>
  <c r="F26"/>
  <c r="F25"/>
  <c r="F24"/>
  <c r="F23"/>
  <c r="F22"/>
  <c r="F21"/>
  <c r="F20"/>
  <c r="E19"/>
  <c r="D19"/>
  <c r="F18"/>
  <c r="F17"/>
  <c r="F16"/>
  <c r="F15"/>
  <c r="F14"/>
  <c r="E13"/>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E593" s="1"/>
  <c r="D594"/>
  <c r="F594" s="1"/>
  <c r="F592"/>
  <c r="F591"/>
  <c r="E590"/>
  <c r="D590"/>
  <c r="F590" s="1"/>
  <c r="F589"/>
  <c r="F588"/>
  <c r="E587"/>
  <c r="D587"/>
  <c r="F587" s="1"/>
  <c r="F586"/>
  <c r="E585"/>
  <c r="D585"/>
  <c r="F585" s="1"/>
  <c r="F584"/>
  <c r="F583"/>
  <c r="F582"/>
  <c r="E581"/>
  <c r="D581"/>
  <c r="D580" s="1"/>
  <c r="F580" s="1"/>
  <c r="E580"/>
  <c r="F579"/>
  <c r="F578"/>
  <c r="E577"/>
  <c r="D577"/>
  <c r="F577" s="1"/>
  <c r="F576"/>
  <c r="F575"/>
  <c r="E574"/>
  <c r="D574"/>
  <c r="F574" s="1"/>
  <c r="F573"/>
  <c r="F572"/>
  <c r="E571"/>
  <c r="D571"/>
  <c r="F571" s="1"/>
  <c r="F570"/>
  <c r="F569"/>
  <c r="E568"/>
  <c r="E567" s="1"/>
  <c r="D568"/>
  <c r="F568" s="1"/>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E528" s="1"/>
  <c r="D530"/>
  <c r="F530" s="1"/>
  <c r="D529"/>
  <c r="F527"/>
  <c r="F526"/>
  <c r="E525"/>
  <c r="D525"/>
  <c r="F525" s="1"/>
  <c r="F524"/>
  <c r="F523"/>
  <c r="E522"/>
  <c r="D522"/>
  <c r="F522" s="1"/>
  <c r="F521"/>
  <c r="F520"/>
  <c r="E519"/>
  <c r="D519"/>
  <c r="F519" s="1"/>
  <c r="F518"/>
  <c r="F517"/>
  <c r="E516"/>
  <c r="E515" s="1"/>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D484" s="1"/>
  <c r="E484"/>
  <c r="F483"/>
  <c r="F482"/>
  <c r="E481"/>
  <c r="D481"/>
  <c r="F481" s="1"/>
  <c r="F480"/>
  <c r="F479"/>
  <c r="E478"/>
  <c r="D478"/>
  <c r="F478" s="1"/>
  <c r="F477"/>
  <c r="F476"/>
  <c r="F475"/>
  <c r="F474"/>
  <c r="E473"/>
  <c r="D473"/>
  <c r="D472" s="1"/>
  <c r="F472" s="1"/>
  <c r="E472"/>
  <c r="F471"/>
  <c r="F470"/>
  <c r="E469"/>
  <c r="D469"/>
  <c r="F469" s="1"/>
  <c r="F468"/>
  <c r="F467"/>
  <c r="E466"/>
  <c r="D466"/>
  <c r="F466" s="1"/>
  <c r="F465"/>
  <c r="F464"/>
  <c r="E463"/>
  <c r="D463"/>
  <c r="F463" s="1"/>
  <c r="F462"/>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E420" s="1"/>
  <c r="E635" s="1"/>
  <c r="D422"/>
  <c r="F422" s="1"/>
  <c r="E418"/>
  <c r="D418"/>
  <c r="F418" s="1"/>
  <c r="E417"/>
  <c r="D417"/>
  <c r="E416"/>
  <c r="D416"/>
  <c r="D643" s="1"/>
  <c r="F411"/>
  <c r="F410"/>
  <c r="F409"/>
  <c r="F406"/>
  <c r="F405"/>
  <c r="F404"/>
  <c r="F403"/>
  <c r="E402"/>
  <c r="D402"/>
  <c r="F402" s="1"/>
  <c r="F401"/>
  <c r="E400"/>
  <c r="D400"/>
  <c r="F400" s="1"/>
  <c r="F399"/>
  <c r="F398"/>
  <c r="E397"/>
  <c r="E396" s="1"/>
  <c r="D397"/>
  <c r="F397" s="1"/>
  <c r="D396"/>
  <c r="F396" s="1"/>
  <c r="F395"/>
  <c r="F394"/>
  <c r="F393"/>
  <c r="F392"/>
  <c r="E391"/>
  <c r="D39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D363" s="1"/>
  <c r="E363"/>
  <c r="F362"/>
  <c r="F361"/>
  <c r="F360"/>
  <c r="F359"/>
  <c r="F358"/>
  <c r="F357"/>
  <c r="E356"/>
  <c r="D356"/>
  <c r="F356" s="1"/>
  <c r="F355"/>
  <c r="F354"/>
  <c r="F353"/>
  <c r="E352"/>
  <c r="D352"/>
  <c r="D351" s="1"/>
  <c r="E351"/>
  <c r="E350" s="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D311"/>
  <c r="F311" s="1"/>
  <c r="F310"/>
  <c r="F309"/>
  <c r="F308"/>
  <c r="F307"/>
  <c r="F306"/>
  <c r="F305"/>
  <c r="E304"/>
  <c r="D304"/>
  <c r="F304" s="1"/>
  <c r="F303"/>
  <c r="F302"/>
  <c r="F301"/>
  <c r="E300"/>
  <c r="D300"/>
  <c r="F300" s="1"/>
  <c r="E299"/>
  <c r="D299"/>
  <c r="F299"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E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D224"/>
  <c r="F223"/>
  <c r="F222"/>
  <c r="F221"/>
  <c r="F220"/>
  <c r="E219"/>
  <c r="D219"/>
  <c r="F218"/>
  <c r="F217"/>
  <c r="E216"/>
  <c r="D216"/>
  <c r="F216" s="1"/>
  <c r="E215"/>
  <c r="F214"/>
  <c r="F213"/>
  <c r="F212"/>
  <c r="F211"/>
  <c r="E210"/>
  <c r="D210"/>
  <c r="F209"/>
  <c r="F208"/>
  <c r="F207"/>
  <c r="F206"/>
  <c r="F205"/>
  <c r="F204"/>
  <c r="F203"/>
  <c r="E202"/>
  <c r="D202"/>
  <c r="F201"/>
  <c r="F200"/>
  <c r="F199"/>
  <c r="F198"/>
  <c r="E197"/>
  <c r="D197"/>
  <c r="F197" s="1"/>
  <c r="D196"/>
  <c r="F195"/>
  <c r="F194"/>
  <c r="F193"/>
  <c r="F192"/>
  <c r="F191"/>
  <c r="F190"/>
  <c r="F189"/>
  <c r="E188"/>
  <c r="D188"/>
  <c r="F187"/>
  <c r="F186"/>
  <c r="F185"/>
  <c r="F184"/>
  <c r="F183"/>
  <c r="F182"/>
  <c r="F181"/>
  <c r="F180"/>
  <c r="F179"/>
  <c r="F178"/>
  <c r="E177"/>
  <c r="D177"/>
  <c r="F176"/>
  <c r="F175"/>
  <c r="F174"/>
  <c r="F173"/>
  <c r="F172"/>
  <c r="F171"/>
  <c r="F170"/>
  <c r="E169"/>
  <c r="D169"/>
  <c r="F169" s="1"/>
  <c r="F168"/>
  <c r="F167"/>
  <c r="F166"/>
  <c r="F165"/>
  <c r="E164"/>
  <c r="D164"/>
  <c r="F162"/>
  <c r="F161"/>
  <c r="F160"/>
  <c r="E159"/>
  <c r="D159"/>
  <c r="F158"/>
  <c r="F157"/>
  <c r="F156"/>
  <c r="F155"/>
  <c r="F154"/>
  <c r="E153"/>
  <c r="D153"/>
  <c r="F153" s="1"/>
  <c r="F150"/>
  <c r="F149"/>
  <c r="F148"/>
  <c r="F147"/>
  <c r="F146"/>
  <c r="F145"/>
  <c r="F144"/>
  <c r="F143"/>
  <c r="F142"/>
  <c r="F141"/>
  <c r="E140"/>
  <c r="D140"/>
  <c r="F140" s="1"/>
  <c r="E139"/>
  <c r="F138"/>
  <c r="F137"/>
  <c r="F136"/>
  <c r="F135"/>
  <c r="E134"/>
  <c r="D134"/>
  <c r="F134" s="1"/>
  <c r="E133"/>
  <c r="F132"/>
  <c r="F131"/>
  <c r="F130"/>
  <c r="F129"/>
  <c r="E128"/>
  <c r="D128"/>
  <c r="F128" s="1"/>
  <c r="F127"/>
  <c r="F126"/>
  <c r="E125"/>
  <c r="E124" s="1"/>
  <c r="D125"/>
  <c r="F125" s="1"/>
  <c r="D124"/>
  <c r="F124" s="1"/>
  <c r="F123"/>
  <c r="F122"/>
  <c r="F121"/>
  <c r="E120"/>
  <c r="D120"/>
  <c r="F119"/>
  <c r="F118"/>
  <c r="F117"/>
  <c r="F116"/>
  <c r="F115"/>
  <c r="F114"/>
  <c r="F113"/>
  <c r="E112"/>
  <c r="D112"/>
  <c r="F111"/>
  <c r="F110"/>
  <c r="F109"/>
  <c r="F108"/>
  <c r="E107"/>
  <c r="D107"/>
  <c r="F105"/>
  <c r="F104"/>
  <c r="F103"/>
  <c r="F102"/>
  <c r="F101"/>
  <c r="F100"/>
  <c r="F99"/>
  <c r="E98"/>
  <c r="D98"/>
  <c r="F98" s="1"/>
  <c r="F97"/>
  <c r="F96"/>
  <c r="F95"/>
  <c r="F94"/>
  <c r="F93"/>
  <c r="F92"/>
  <c r="E91"/>
  <c r="D91"/>
  <c r="F90"/>
  <c r="F89"/>
  <c r="F88"/>
  <c r="F87"/>
  <c r="F86"/>
  <c r="F85"/>
  <c r="F84"/>
  <c r="E83"/>
  <c r="D83"/>
  <c r="D82"/>
  <c r="F81"/>
  <c r="F80"/>
  <c r="F79"/>
  <c r="F78"/>
  <c r="E77"/>
  <c r="D77"/>
  <c r="F77" s="1"/>
  <c r="F76"/>
  <c r="F75"/>
  <c r="E74"/>
  <c r="D74"/>
  <c r="F74" s="1"/>
  <c r="F73"/>
  <c r="F72"/>
  <c r="E71"/>
  <c r="D71"/>
  <c r="F71" s="1"/>
  <c r="F70"/>
  <c r="F69"/>
  <c r="E68"/>
  <c r="D68"/>
  <c r="F68" s="1"/>
  <c r="F67"/>
  <c r="F66"/>
  <c r="E65"/>
  <c r="D65"/>
  <c r="F65" s="1"/>
  <c r="F64"/>
  <c r="F63"/>
  <c r="E62"/>
  <c r="D62"/>
  <c r="F61"/>
  <c r="F60"/>
  <c r="E59"/>
  <c r="D59"/>
  <c r="F58"/>
  <c r="F57"/>
  <c r="F56"/>
  <c r="F55"/>
  <c r="E54"/>
  <c r="D54"/>
  <c r="F54" s="1"/>
  <c r="F53"/>
  <c r="F52"/>
  <c r="E51"/>
  <c r="E50" s="1"/>
  <c r="D51"/>
  <c r="F51" s="1"/>
  <c r="F49"/>
  <c r="F48"/>
  <c r="F47"/>
  <c r="F46"/>
  <c r="E45"/>
  <c r="E44" s="1"/>
  <c r="D45"/>
  <c r="F45" s="1"/>
  <c r="D4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F8" s="1"/>
  <c r="I36" i="3"/>
  <c r="G36"/>
  <c r="B36"/>
  <c r="G35"/>
  <c r="B35"/>
  <c r="G34"/>
  <c r="B34"/>
  <c r="I33"/>
  <c r="G33"/>
  <c r="B33"/>
  <c r="I32"/>
  <c r="H32"/>
  <c r="G32"/>
  <c r="B32"/>
  <c r="I31"/>
  <c r="H31"/>
  <c r="G31"/>
  <c r="B31"/>
  <c r="I30"/>
  <c r="H30"/>
  <c r="G30"/>
  <c r="B30"/>
  <c r="I29"/>
  <c r="H29"/>
  <c r="G29"/>
  <c r="B29"/>
  <c r="G28"/>
  <c r="B28"/>
  <c r="G27"/>
  <c r="B27"/>
  <c r="I26"/>
  <c r="H26"/>
  <c r="G26"/>
  <c r="B26"/>
  <c r="I25"/>
  <c r="G25"/>
  <c r="B25"/>
  <c r="I24"/>
  <c r="G24"/>
  <c r="B24"/>
  <c r="G23"/>
  <c r="B23"/>
  <c r="G22"/>
  <c r="B22"/>
  <c r="G21"/>
  <c r="B21"/>
  <c r="G20"/>
  <c r="B20"/>
  <c r="G19"/>
  <c r="B19"/>
  <c r="G18"/>
  <c r="B18"/>
  <c r="G17"/>
  <c r="B17"/>
  <c r="G16"/>
  <c r="B16"/>
  <c r="H10" a="1"/>
  <c r="H10" s="1"/>
  <c r="L3" i="9" s="1"/>
  <c r="C1580" i="1"/>
  <c r="G1580" s="1"/>
  <c r="G1579"/>
  <c r="C1579"/>
  <c r="H1579" s="1"/>
  <c r="C1578"/>
  <c r="G1578" s="1"/>
  <c r="C1577"/>
  <c r="H1577" s="1"/>
  <c r="C1576"/>
  <c r="G1576" s="1"/>
  <c r="G1575"/>
  <c r="C1575"/>
  <c r="H1575" s="1"/>
  <c r="C1574"/>
  <c r="G1574" s="1"/>
  <c r="C1573"/>
  <c r="H1573" s="1"/>
  <c r="C1572"/>
  <c r="G1572" s="1"/>
  <c r="G1571"/>
  <c r="C1571"/>
  <c r="H1571" s="1"/>
  <c r="C1570"/>
  <c r="G1570" s="1"/>
  <c r="C1569"/>
  <c r="H1569" s="1"/>
  <c r="C1568"/>
  <c r="G1568" s="1"/>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G155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C1531"/>
  <c r="H1531" s="1"/>
  <c r="C1530"/>
  <c r="G1530" s="1"/>
  <c r="C1529"/>
  <c r="H1529" s="1"/>
  <c r="C1528"/>
  <c r="G1528" s="1"/>
  <c r="G1527"/>
  <c r="C1527"/>
  <c r="H1527" s="1"/>
  <c r="C1526"/>
  <c r="G1526" s="1"/>
  <c r="C1525"/>
  <c r="H1525" s="1"/>
  <c r="G1523"/>
  <c r="C1523"/>
  <c r="H1523" s="1"/>
  <c r="C1522"/>
  <c r="G1522" s="1"/>
  <c r="C1521"/>
  <c r="H1521" s="1"/>
  <c r="C1520"/>
  <c r="G1520" s="1"/>
  <c r="G1519"/>
  <c r="C1519"/>
  <c r="H1519" s="1"/>
  <c r="C1516"/>
  <c r="G1516" s="1"/>
  <c r="G1515"/>
  <c r="C1515"/>
  <c r="H1515" s="1"/>
  <c r="C1514"/>
  <c r="G1514" s="1"/>
  <c r="C1513"/>
  <c r="H1513" s="1"/>
  <c r="C1512"/>
  <c r="G1512" s="1"/>
  <c r="G1511"/>
  <c r="C1511"/>
  <c r="H1511" s="1"/>
  <c r="C1510"/>
  <c r="G1510" s="1"/>
  <c r="C1509"/>
  <c r="H1509" s="1"/>
  <c r="C1508"/>
  <c r="G1508" s="1"/>
  <c r="C1507"/>
  <c r="H1507" s="1"/>
  <c r="C1506"/>
  <c r="G1506" s="1"/>
  <c r="C1505"/>
  <c r="H1505" s="1"/>
  <c r="C1504"/>
  <c r="G1504" s="1"/>
  <c r="C1503"/>
  <c r="H1503" s="1"/>
  <c r="C1502"/>
  <c r="G1502" s="1"/>
  <c r="C1501"/>
  <c r="H1501" s="1"/>
  <c r="C1500"/>
  <c r="G1500" s="1"/>
  <c r="G1499"/>
  <c r="C1499"/>
  <c r="H1499" s="1"/>
  <c r="C1498"/>
  <c r="G1498" s="1"/>
  <c r="C1497"/>
  <c r="H1497" s="1"/>
  <c r="C1496"/>
  <c r="G1496" s="1"/>
  <c r="G1495"/>
  <c r="C1495"/>
  <c r="H1495" s="1"/>
  <c r="C1494"/>
  <c r="G1494" s="1"/>
  <c r="C1493"/>
  <c r="H1493" s="1"/>
  <c r="C1492"/>
  <c r="G1492" s="1"/>
  <c r="G1491"/>
  <c r="C1491"/>
  <c r="H1491" s="1"/>
  <c r="C1490"/>
  <c r="G1490" s="1"/>
  <c r="C1489"/>
  <c r="H1489" s="1"/>
  <c r="C1488"/>
  <c r="G1488" s="1"/>
  <c r="G1487"/>
  <c r="C1487"/>
  <c r="H1487" s="1"/>
  <c r="C1486"/>
  <c r="G1486" s="1"/>
  <c r="C1485"/>
  <c r="H1485" s="1"/>
  <c r="C1484"/>
  <c r="G1484" s="1"/>
  <c r="C1483"/>
  <c r="H1483" s="1"/>
  <c r="C1482"/>
  <c r="G1482" s="1"/>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C1444"/>
  <c r="D1443"/>
  <c r="C1443"/>
  <c r="D1442"/>
  <c r="C1442"/>
  <c r="D1441"/>
  <c r="C1441"/>
  <c r="D1440"/>
  <c r="C1440"/>
  <c r="D1439"/>
  <c r="C1439"/>
  <c r="D1438"/>
  <c r="C1438"/>
  <c r="D1437"/>
  <c r="C1437"/>
  <c r="D1436"/>
  <c r="C1436"/>
  <c r="D1434"/>
  <c r="C1434"/>
  <c r="D1433"/>
  <c r="C1433"/>
  <c r="G1433" s="1"/>
  <c r="D1432"/>
  <c r="C1432"/>
  <c r="G1432" s="1"/>
  <c r="D1431"/>
  <c r="C1431"/>
  <c r="G1431" s="1"/>
  <c r="D1430"/>
  <c r="C1430"/>
  <c r="D1429"/>
  <c r="C1429"/>
  <c r="D1428"/>
  <c r="C1428"/>
  <c r="G1428" s="1"/>
  <c r="D1427"/>
  <c r="C1427"/>
  <c r="G1427" s="1"/>
  <c r="D1426"/>
  <c r="C1426"/>
  <c r="G1426" s="1"/>
  <c r="D1425"/>
  <c r="C1425"/>
  <c r="G1425" s="1"/>
  <c r="D1424"/>
  <c r="C1424"/>
  <c r="G1424" s="1"/>
  <c r="D1423"/>
  <c r="D1422"/>
  <c r="C1422"/>
  <c r="D1421"/>
  <c r="C1421"/>
  <c r="D1420"/>
  <c r="C1420"/>
  <c r="D1419"/>
  <c r="C1419"/>
  <c r="D1418"/>
  <c r="C1418"/>
  <c r="D1417"/>
  <c r="C1417"/>
  <c r="D1416"/>
  <c r="C1416"/>
  <c r="D1415"/>
  <c r="C1415"/>
  <c r="D1414"/>
  <c r="C1414"/>
  <c r="D1413"/>
  <c r="C1413"/>
  <c r="D1412"/>
  <c r="C1412"/>
  <c r="D1411"/>
  <c r="C1411"/>
  <c r="D1410"/>
  <c r="C1410"/>
  <c r="D1409"/>
  <c r="C1409"/>
  <c r="D1408"/>
  <c r="D1407"/>
  <c r="C1407"/>
  <c r="D1406"/>
  <c r="C1406"/>
  <c r="G1406" s="1"/>
  <c r="D1405"/>
  <c r="C1405"/>
  <c r="G1405" s="1"/>
  <c r="D1404"/>
  <c r="C1404"/>
  <c r="G1404" s="1"/>
  <c r="D1403"/>
  <c r="C1403"/>
  <c r="G1403" s="1"/>
  <c r="D1402"/>
  <c r="C1402"/>
  <c r="D1401"/>
  <c r="C1401"/>
  <c r="D1400"/>
  <c r="C1400"/>
  <c r="G1400" s="1"/>
  <c r="D1399"/>
  <c r="C1399"/>
  <c r="G1399" s="1"/>
  <c r="D1398"/>
  <c r="C1398"/>
  <c r="G1398" s="1"/>
  <c r="D1397"/>
  <c r="C1397"/>
  <c r="G1397" s="1"/>
  <c r="D1396"/>
  <c r="C1396"/>
  <c r="G1396" s="1"/>
  <c r="D1395"/>
  <c r="C1395"/>
  <c r="G1395" s="1"/>
  <c r="D1394"/>
  <c r="C1394"/>
  <c r="G1394" s="1"/>
  <c r="D1393"/>
  <c r="C1393"/>
  <c r="G1393" s="1"/>
  <c r="D1392"/>
  <c r="C1392"/>
  <c r="G1392" s="1"/>
  <c r="D1391"/>
  <c r="C1391"/>
  <c r="G1391" s="1"/>
  <c r="D1390"/>
  <c r="C1390"/>
  <c r="G1390" s="1"/>
  <c r="D1389"/>
  <c r="C1389"/>
  <c r="D1388"/>
  <c r="C1388"/>
  <c r="G1388" s="1"/>
  <c r="D1387"/>
  <c r="C1387"/>
  <c r="G1387" s="1"/>
  <c r="D1386"/>
  <c r="C1386"/>
  <c r="G1386" s="1"/>
  <c r="D1385"/>
  <c r="C1385"/>
  <c r="G1385" s="1"/>
  <c r="D1384"/>
  <c r="C1384"/>
  <c r="G1384" s="1"/>
  <c r="D1383"/>
  <c r="D1382"/>
  <c r="C1382"/>
  <c r="D1381"/>
  <c r="C1381"/>
  <c r="D1380"/>
  <c r="C1380"/>
  <c r="D1379"/>
  <c r="C1379"/>
  <c r="D1378"/>
  <c r="C1378"/>
  <c r="D1377"/>
  <c r="C1377"/>
  <c r="D1376"/>
  <c r="C1376"/>
  <c r="D1375"/>
  <c r="C1375"/>
  <c r="D1374"/>
  <c r="C1374"/>
  <c r="D1373"/>
  <c r="C1373"/>
  <c r="D1372"/>
  <c r="C1372"/>
  <c r="D1371"/>
  <c r="C1371"/>
  <c r="G1371" s="1"/>
  <c r="D1370"/>
  <c r="C1370"/>
  <c r="G1370" s="1"/>
  <c r="D1369"/>
  <c r="C1369"/>
  <c r="D1368"/>
  <c r="C1368"/>
  <c r="G1368" s="1"/>
  <c r="D1367"/>
  <c r="C1367"/>
  <c r="G1367" s="1"/>
  <c r="D1366"/>
  <c r="C1366"/>
  <c r="G1366" s="1"/>
  <c r="D1365"/>
  <c r="C1365"/>
  <c r="G1365" s="1"/>
  <c r="D1364"/>
  <c r="C1364"/>
  <c r="G1364" s="1"/>
  <c r="D1363"/>
  <c r="C1363"/>
  <c r="G1363" s="1"/>
  <c r="D1362"/>
  <c r="C1362"/>
  <c r="G1362" s="1"/>
  <c r="D1361"/>
  <c r="C1361"/>
  <c r="G1361" s="1"/>
  <c r="D1360"/>
  <c r="C1360"/>
  <c r="G1360" s="1"/>
  <c r="D1359"/>
  <c r="C1359"/>
  <c r="G1359" s="1"/>
  <c r="D1358"/>
  <c r="C1358"/>
  <c r="G1358" s="1"/>
  <c r="D1357"/>
  <c r="C1357"/>
  <c r="G1357" s="1"/>
  <c r="D1356"/>
  <c r="C1356"/>
  <c r="G1356" s="1"/>
  <c r="D1355"/>
  <c r="C1355"/>
  <c r="G1355" s="1"/>
  <c r="D1354"/>
  <c r="C1354"/>
  <c r="G1354" s="1"/>
  <c r="D1353"/>
  <c r="C1353"/>
  <c r="G1353" s="1"/>
  <c r="D1352"/>
  <c r="C1352"/>
  <c r="G1352" s="1"/>
  <c r="D1351"/>
  <c r="C1351"/>
  <c r="G1351" s="1"/>
  <c r="D1350"/>
  <c r="C1350"/>
  <c r="G1350" s="1"/>
  <c r="D1349"/>
  <c r="C1349"/>
  <c r="G1349" s="1"/>
  <c r="D1348"/>
  <c r="C1348"/>
  <c r="G1348" s="1"/>
  <c r="D1347"/>
  <c r="C1347"/>
  <c r="G1347" s="1"/>
  <c r="D1346"/>
  <c r="C1346"/>
  <c r="G1346" s="1"/>
  <c r="D1345"/>
  <c r="C1345"/>
  <c r="G1345" s="1"/>
  <c r="D1344"/>
  <c r="C1344"/>
  <c r="G1344" s="1"/>
  <c r="D1343"/>
  <c r="C1343"/>
  <c r="G1343" s="1"/>
  <c r="D1342"/>
  <c r="C1342"/>
  <c r="G1342" s="1"/>
  <c r="D1341"/>
  <c r="C1341"/>
  <c r="G1341" s="1"/>
  <c r="D1340"/>
  <c r="C1340"/>
  <c r="G1340" s="1"/>
  <c r="D1339"/>
  <c r="C1339"/>
  <c r="G1339" s="1"/>
  <c r="D1338"/>
  <c r="C1338"/>
  <c r="G1338" s="1"/>
  <c r="D1337"/>
  <c r="C1337"/>
  <c r="G1337" s="1"/>
  <c r="D1336"/>
  <c r="C1336"/>
  <c r="G1336" s="1"/>
  <c r="D1335"/>
  <c r="C1335"/>
  <c r="G1335" s="1"/>
  <c r="D1334"/>
  <c r="C1334"/>
  <c r="G1334" s="1"/>
  <c r="D1333"/>
  <c r="C1333"/>
  <c r="G1333" s="1"/>
  <c r="D1332"/>
  <c r="C1332"/>
  <c r="G1332" s="1"/>
  <c r="D1331"/>
  <c r="C1331"/>
  <c r="G1331" s="1"/>
  <c r="D1330"/>
  <c r="C1330"/>
  <c r="G1330" s="1"/>
  <c r="D1329"/>
  <c r="D1328"/>
  <c r="C1328"/>
  <c r="D1327"/>
  <c r="C1327"/>
  <c r="D1326"/>
  <c r="C1326"/>
  <c r="D1325"/>
  <c r="C1325"/>
  <c r="D1324"/>
  <c r="C1324"/>
  <c r="D1323"/>
  <c r="C1323"/>
  <c r="D1322"/>
  <c r="C1322"/>
  <c r="D1321"/>
  <c r="C1321"/>
  <c r="D1320"/>
  <c r="C1320"/>
  <c r="D1319"/>
  <c r="C1319"/>
  <c r="D1318"/>
  <c r="C1318"/>
  <c r="D1317"/>
  <c r="C1317"/>
  <c r="D1316"/>
  <c r="C1316"/>
  <c r="D1315"/>
  <c r="C1315"/>
  <c r="D1314"/>
  <c r="C1314"/>
  <c r="D1313"/>
  <c r="C1313"/>
  <c r="D1312"/>
  <c r="C1312"/>
  <c r="D1311"/>
  <c r="C1311"/>
  <c r="D1310"/>
  <c r="C1310"/>
  <c r="D1309"/>
  <c r="C1309"/>
  <c r="D1308"/>
  <c r="C1308"/>
  <c r="D1307"/>
  <c r="C1307"/>
  <c r="D1306"/>
  <c r="C1306"/>
  <c r="D1305"/>
  <c r="C1305"/>
  <c r="D1304"/>
  <c r="C1304"/>
  <c r="D1303"/>
  <c r="C1303"/>
  <c r="D1302"/>
  <c r="C1302"/>
  <c r="G1302" s="1"/>
  <c r="D1301"/>
  <c r="C1301"/>
  <c r="D1300"/>
  <c r="C1300"/>
  <c r="G1300" s="1"/>
  <c r="D1299"/>
  <c r="D1298"/>
  <c r="C1298"/>
  <c r="G1298" s="1"/>
  <c r="D1297"/>
  <c r="C1297"/>
  <c r="G1297" s="1"/>
  <c r="D1296"/>
  <c r="C1296"/>
  <c r="G1296" s="1"/>
  <c r="D1295"/>
  <c r="C1295"/>
  <c r="G1295" s="1"/>
  <c r="D1294"/>
  <c r="C1294"/>
  <c r="G1294" s="1"/>
  <c r="D1293"/>
  <c r="C1293"/>
  <c r="G1293" s="1"/>
  <c r="D1292"/>
  <c r="C1292"/>
  <c r="G1292" s="1"/>
  <c r="D1291"/>
  <c r="C1291"/>
  <c r="G1291" s="1"/>
  <c r="D1290"/>
  <c r="C1290"/>
  <c r="G1290" s="1"/>
  <c r="D1289"/>
  <c r="C1289"/>
  <c r="G1289" s="1"/>
  <c r="D1288"/>
  <c r="C1288"/>
  <c r="G1288" s="1"/>
  <c r="D1287"/>
  <c r="C1287"/>
  <c r="G1287" s="1"/>
  <c r="D1286"/>
  <c r="C1286"/>
  <c r="G1286" s="1"/>
  <c r="D1285"/>
  <c r="C1285"/>
  <c r="G1285" s="1"/>
  <c r="D1284"/>
  <c r="C1284"/>
  <c r="G1284" s="1"/>
  <c r="D1283"/>
  <c r="C1283"/>
  <c r="G1283" s="1"/>
  <c r="D1282"/>
  <c r="C1282"/>
  <c r="G1282" s="1"/>
  <c r="D1281"/>
  <c r="C1281"/>
  <c r="G1281" s="1"/>
  <c r="D1280"/>
  <c r="C1280"/>
  <c r="G1280" s="1"/>
  <c r="D1279"/>
  <c r="C1279"/>
  <c r="G1279" s="1"/>
  <c r="D1278"/>
  <c r="C1278"/>
  <c r="G1278" s="1"/>
  <c r="D1277"/>
  <c r="C1277"/>
  <c r="G1277" s="1"/>
  <c r="D1276"/>
  <c r="C1276"/>
  <c r="G1276" s="1"/>
  <c r="D1275"/>
  <c r="C1275"/>
  <c r="G1275" s="1"/>
  <c r="D1274"/>
  <c r="C1274"/>
  <c r="G1274" s="1"/>
  <c r="D1273"/>
  <c r="C1273"/>
  <c r="G1273" s="1"/>
  <c r="D1272"/>
  <c r="C1272"/>
  <c r="G1272" s="1"/>
  <c r="D1271"/>
  <c r="C1271"/>
  <c r="G1271" s="1"/>
  <c r="D1270"/>
  <c r="C1270"/>
  <c r="G1270" s="1"/>
  <c r="D1269"/>
  <c r="C1269"/>
  <c r="G1269" s="1"/>
  <c r="D1268"/>
  <c r="C1268"/>
  <c r="G1268" s="1"/>
  <c r="D1267"/>
  <c r="C1267"/>
  <c r="G1267" s="1"/>
  <c r="D1266"/>
  <c r="C1266"/>
  <c r="G1266" s="1"/>
  <c r="D1265"/>
  <c r="C1265"/>
  <c r="D1264"/>
  <c r="C1264"/>
  <c r="G1264" s="1"/>
  <c r="D1263"/>
  <c r="C1263"/>
  <c r="G1263" s="1"/>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G1247" s="1"/>
  <c r="D1246"/>
  <c r="C1246"/>
  <c r="G1246" s="1"/>
  <c r="D1245"/>
  <c r="C1245"/>
  <c r="G1245" s="1"/>
  <c r="D1244"/>
  <c r="C1244"/>
  <c r="G1244" s="1"/>
  <c r="D1243"/>
  <c r="C1243"/>
  <c r="G1243" s="1"/>
  <c r="D1242"/>
  <c r="C1242"/>
  <c r="G1242" s="1"/>
  <c r="D1241"/>
  <c r="C1241"/>
  <c r="G1241" s="1"/>
  <c r="D1240"/>
  <c r="C1240"/>
  <c r="G1240" s="1"/>
  <c r="D1239"/>
  <c r="C1239"/>
  <c r="G1239" s="1"/>
  <c r="D1238"/>
  <c r="C1238"/>
  <c r="D1237"/>
  <c r="C1237"/>
  <c r="D1236"/>
  <c r="C1236"/>
  <c r="D1235"/>
  <c r="D1234"/>
  <c r="C1234"/>
  <c r="G1234" s="1"/>
  <c r="D1233"/>
  <c r="C1233"/>
  <c r="G1233" s="1"/>
  <c r="D1232"/>
  <c r="C1232"/>
  <c r="G1232" s="1"/>
  <c r="D1231"/>
  <c r="C1231"/>
  <c r="G1231" s="1"/>
  <c r="D1230"/>
  <c r="C1230"/>
  <c r="D1229"/>
  <c r="C1229"/>
  <c r="G1229" s="1"/>
  <c r="D1228"/>
  <c r="C1228"/>
  <c r="D1227"/>
  <c r="C1227"/>
  <c r="D1226"/>
  <c r="C1226"/>
  <c r="G1226" s="1"/>
  <c r="D1225"/>
  <c r="C1225"/>
  <c r="G1225" s="1"/>
  <c r="D1224"/>
  <c r="C1224"/>
  <c r="G1224" s="1"/>
  <c r="D1223"/>
  <c r="C1223"/>
  <c r="G1223" s="1"/>
  <c r="C1222"/>
  <c r="D1221"/>
  <c r="C1221"/>
  <c r="G1221" s="1"/>
  <c r="D1220"/>
  <c r="C1220"/>
  <c r="G1220" s="1"/>
  <c r="D1219"/>
  <c r="C1219"/>
  <c r="G1219" s="1"/>
  <c r="D1218"/>
  <c r="C1218"/>
  <c r="D1217"/>
  <c r="C1217"/>
  <c r="G1217" s="1"/>
  <c r="D1216"/>
  <c r="C1216"/>
  <c r="D1215"/>
  <c r="C1215"/>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81"/>
  <c r="C1181"/>
  <c r="G1181" s="1"/>
  <c r="D1180"/>
  <c r="C1180"/>
  <c r="G1180"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D1167"/>
  <c r="C1167"/>
  <c r="G1167" s="1"/>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D1155"/>
  <c r="C1155"/>
  <c r="G1155" s="1"/>
  <c r="D1154"/>
  <c r="C1154"/>
  <c r="D1151"/>
  <c r="C1151"/>
  <c r="G1151" s="1"/>
  <c r="D1150"/>
  <c r="C1150"/>
  <c r="G1150" s="1"/>
  <c r="D1149"/>
  <c r="C1149"/>
  <c r="G1149" s="1"/>
  <c r="D1148"/>
  <c r="C1148"/>
  <c r="G1148" s="1"/>
  <c r="D1147"/>
  <c r="C1147"/>
  <c r="G1147" s="1"/>
  <c r="D1146"/>
  <c r="C1146"/>
  <c r="G1146" s="1"/>
  <c r="D1145"/>
  <c r="C1145"/>
  <c r="G1145" s="1"/>
  <c r="D1144"/>
  <c r="C1144"/>
  <c r="G1144" s="1"/>
  <c r="D1143"/>
  <c r="C1143"/>
  <c r="G1143" s="1"/>
  <c r="D1142"/>
  <c r="C1142"/>
  <c r="G1142" s="1"/>
  <c r="D1141"/>
  <c r="C1141"/>
  <c r="G1141" s="1"/>
  <c r="D1140"/>
  <c r="C1140"/>
  <c r="G1140" s="1"/>
  <c r="D1139"/>
  <c r="C1139"/>
  <c r="G1139" s="1"/>
  <c r="D1138"/>
  <c r="C1138"/>
  <c r="G1138" s="1"/>
  <c r="D1137"/>
  <c r="C1137"/>
  <c r="D1136"/>
  <c r="C1136"/>
  <c r="G1136" s="1"/>
  <c r="D1135"/>
  <c r="C1135"/>
  <c r="G1135" s="1"/>
  <c r="D1134"/>
  <c r="C1134"/>
  <c r="G1134" s="1"/>
  <c r="D1133"/>
  <c r="C1133"/>
  <c r="G1133" s="1"/>
  <c r="D1132"/>
  <c r="C1132"/>
  <c r="G1132" s="1"/>
  <c r="D1131"/>
  <c r="C1131"/>
  <c r="G1131" s="1"/>
  <c r="D1130"/>
  <c r="C1130"/>
  <c r="G1130" s="1"/>
  <c r="D1129"/>
  <c r="C1129"/>
  <c r="G1129" s="1"/>
  <c r="D1128"/>
  <c r="C1128"/>
  <c r="G1128" s="1"/>
  <c r="D1127"/>
  <c r="C1127"/>
  <c r="G1127" s="1"/>
  <c r="D1126"/>
  <c r="C1126"/>
  <c r="G1126" s="1"/>
  <c r="D1125"/>
  <c r="C1125"/>
  <c r="G1125" s="1"/>
  <c r="D1124"/>
  <c r="C1124"/>
  <c r="D1123"/>
  <c r="C1123"/>
  <c r="G1123" s="1"/>
  <c r="D1122"/>
  <c r="C1122"/>
  <c r="G1122" s="1"/>
  <c r="D1121"/>
  <c r="C1121"/>
  <c r="G1121" s="1"/>
  <c r="D1120"/>
  <c r="C1120"/>
  <c r="G1120" s="1"/>
  <c r="D1119"/>
  <c r="C1119"/>
  <c r="G1119" s="1"/>
  <c r="D1118"/>
  <c r="C1118"/>
  <c r="G1118" s="1"/>
  <c r="D1117"/>
  <c r="C1117"/>
  <c r="G1117" s="1"/>
  <c r="D1116"/>
  <c r="C1116"/>
  <c r="G1116" s="1"/>
  <c r="D1115"/>
  <c r="C1115"/>
  <c r="G1115" s="1"/>
  <c r="D1114"/>
  <c r="C1114"/>
  <c r="G1114" s="1"/>
  <c r="D1113"/>
  <c r="C1113"/>
  <c r="G1113" s="1"/>
  <c r="D1112"/>
  <c r="C1112"/>
  <c r="G1112" s="1"/>
  <c r="D1111"/>
  <c r="C1111"/>
  <c r="G1111" s="1"/>
  <c r="D1110"/>
  <c r="C1110"/>
  <c r="G1110" s="1"/>
  <c r="D1109"/>
  <c r="C1109"/>
  <c r="G1109" s="1"/>
  <c r="D1108"/>
  <c r="C1108"/>
  <c r="G1108" s="1"/>
  <c r="D1107"/>
  <c r="C1107"/>
  <c r="G1107" s="1"/>
  <c r="D1106"/>
  <c r="C1106"/>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D1065"/>
  <c r="C1065"/>
  <c r="H1065" s="1"/>
  <c r="D1064"/>
  <c r="C1064"/>
  <c r="H1064" s="1"/>
  <c r="D1063"/>
  <c r="C1063"/>
  <c r="H1063" s="1"/>
  <c r="D1062"/>
  <c r="C1062"/>
  <c r="H1062" s="1"/>
  <c r="D1061"/>
  <c r="C1061"/>
  <c r="H1061" s="1"/>
  <c r="D1060"/>
  <c r="C1060"/>
  <c r="H1060" s="1"/>
  <c r="D1059"/>
  <c r="C1059"/>
  <c r="H1059" s="1"/>
  <c r="D1058"/>
  <c r="C1058"/>
  <c r="H1058" s="1"/>
  <c r="D1057"/>
  <c r="C1057"/>
  <c r="H1057" s="1"/>
  <c r="D1056"/>
  <c r="C1056"/>
  <c r="H1056" s="1"/>
  <c r="D1055"/>
  <c r="C1055"/>
  <c r="H1055" s="1"/>
  <c r="D1054"/>
  <c r="C1054"/>
  <c r="H1054" s="1"/>
  <c r="D1053"/>
  <c r="C1053"/>
  <c r="H1053" s="1"/>
  <c r="D1052"/>
  <c r="C1052"/>
  <c r="H1052" s="1"/>
  <c r="D1051"/>
  <c r="C1051"/>
  <c r="H1051" s="1"/>
  <c r="D1050"/>
  <c r="C1050"/>
  <c r="H1050" s="1"/>
  <c r="D1049"/>
  <c r="C1049"/>
  <c r="H1049" s="1"/>
  <c r="D1048"/>
  <c r="C1048"/>
  <c r="H1048" s="1"/>
  <c r="D1047"/>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89"/>
  <c r="C989"/>
  <c r="H989" s="1"/>
  <c r="D988"/>
  <c r="C988"/>
  <c r="H988" s="1"/>
  <c r="D987"/>
  <c r="C987"/>
  <c r="H987" s="1"/>
  <c r="D986"/>
  <c r="C986"/>
  <c r="H986" s="1"/>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D665"/>
  <c r="C665"/>
  <c r="H665" s="1"/>
  <c r="D664"/>
  <c r="C664"/>
  <c r="H664" s="1"/>
  <c r="D663"/>
  <c r="C663"/>
  <c r="H663" s="1"/>
  <c r="D662"/>
  <c r="C662"/>
  <c r="H662" s="1"/>
  <c r="D661"/>
  <c r="C661"/>
  <c r="H661" s="1"/>
  <c r="D660"/>
  <c r="C660"/>
  <c r="H660" s="1"/>
  <c r="D659"/>
  <c r="C659"/>
  <c r="H659" s="1"/>
  <c r="D658"/>
  <c r="C658"/>
  <c r="D657"/>
  <c r="C657"/>
  <c r="H657" s="1"/>
  <c r="D656"/>
  <c r="C656"/>
  <c r="H656" s="1"/>
  <c r="D655"/>
  <c r="C655"/>
  <c r="H655" s="1"/>
  <c r="D654"/>
  <c r="C654"/>
  <c r="H654" s="1"/>
  <c r="D653"/>
  <c r="C653"/>
  <c r="H653" s="1"/>
  <c r="D652"/>
  <c r="C652"/>
  <c r="H652" s="1"/>
  <c r="D651"/>
  <c r="C651"/>
  <c r="H651" s="1"/>
  <c r="D650"/>
  <c r="C650"/>
  <c r="H650" s="1"/>
  <c r="D649"/>
  <c r="C649"/>
  <c r="H649" s="1"/>
  <c r="D648"/>
  <c r="C648"/>
  <c r="H648" s="1"/>
  <c r="D647"/>
  <c r="C647"/>
  <c r="H647" s="1"/>
  <c r="D646"/>
  <c r="C646"/>
  <c r="H646" s="1"/>
  <c r="D645"/>
  <c r="C645"/>
  <c r="D644"/>
  <c r="C644"/>
  <c r="D643"/>
  <c r="C643"/>
  <c r="D642"/>
  <c r="C642"/>
  <c r="H642" s="1"/>
  <c r="D641"/>
  <c r="C641"/>
  <c r="H641" s="1"/>
  <c r="D637"/>
  <c r="C637"/>
  <c r="D632"/>
  <c r="C632"/>
  <c r="H632" s="1"/>
  <c r="D631"/>
  <c r="C631"/>
  <c r="H631" s="1"/>
  <c r="D629"/>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H611" s="1"/>
  <c r="C611"/>
  <c r="D610"/>
  <c r="H610" s="1"/>
  <c r="C610"/>
  <c r="D609"/>
  <c r="H609" s="1"/>
  <c r="C609"/>
  <c r="D608"/>
  <c r="H608" s="1"/>
  <c r="C608"/>
  <c r="D607"/>
  <c r="H607" s="1"/>
  <c r="C607"/>
  <c r="D606"/>
  <c r="H606" s="1"/>
  <c r="C606"/>
  <c r="D605"/>
  <c r="H605" s="1"/>
  <c r="C605"/>
  <c r="D604"/>
  <c r="H604" s="1"/>
  <c r="C604"/>
  <c r="D603"/>
  <c r="H603" s="1"/>
  <c r="C603"/>
  <c r="D602"/>
  <c r="H602" s="1"/>
  <c r="C602"/>
  <c r="D601"/>
  <c r="H601" s="1"/>
  <c r="C601"/>
  <c r="D600"/>
  <c r="H600" s="1"/>
  <c r="C600"/>
  <c r="D599"/>
  <c r="H599" s="1"/>
  <c r="C599"/>
  <c r="D598"/>
  <c r="H598" s="1"/>
  <c r="C598"/>
  <c r="D597"/>
  <c r="H597" s="1"/>
  <c r="C597"/>
  <c r="D596"/>
  <c r="H596" s="1"/>
  <c r="C596"/>
  <c r="D595"/>
  <c r="H595" s="1"/>
  <c r="C595"/>
  <c r="D594"/>
  <c r="H594" s="1"/>
  <c r="C594"/>
  <c r="D593"/>
  <c r="H593" s="1"/>
  <c r="C593"/>
  <c r="D592"/>
  <c r="H592" s="1"/>
  <c r="C592"/>
  <c r="D591"/>
  <c r="H591" s="1"/>
  <c r="C591"/>
  <c r="D590"/>
  <c r="H590" s="1"/>
  <c r="C590"/>
  <c r="D589"/>
  <c r="H589" s="1"/>
  <c r="C589"/>
  <c r="D588"/>
  <c r="H588" s="1"/>
  <c r="C588"/>
  <c r="D587"/>
  <c r="D586"/>
  <c r="H586" s="1"/>
  <c r="C586"/>
  <c r="D585"/>
  <c r="H585" s="1"/>
  <c r="C585"/>
  <c r="D584"/>
  <c r="H584" s="1"/>
  <c r="C584"/>
  <c r="D583"/>
  <c r="H583" s="1"/>
  <c r="C583"/>
  <c r="D582"/>
  <c r="H582" s="1"/>
  <c r="C582"/>
  <c r="D581"/>
  <c r="H581" s="1"/>
  <c r="C581"/>
  <c r="D580"/>
  <c r="H580" s="1"/>
  <c r="C580"/>
  <c r="D579"/>
  <c r="H579" s="1"/>
  <c r="C579"/>
  <c r="D578"/>
  <c r="H578" s="1"/>
  <c r="C578"/>
  <c r="D577"/>
  <c r="H577" s="1"/>
  <c r="C577"/>
  <c r="D576"/>
  <c r="H576" s="1"/>
  <c r="C576"/>
  <c r="D575"/>
  <c r="H575" s="1"/>
  <c r="C575"/>
  <c r="D574"/>
  <c r="H574" s="1"/>
  <c r="C574"/>
  <c r="D573"/>
  <c r="H573" s="1"/>
  <c r="C573"/>
  <c r="D572"/>
  <c r="H572" s="1"/>
  <c r="C572"/>
  <c r="D571"/>
  <c r="H571" s="1"/>
  <c r="C571"/>
  <c r="D570"/>
  <c r="H570" s="1"/>
  <c r="C570"/>
  <c r="D569"/>
  <c r="H569" s="1"/>
  <c r="C569"/>
  <c r="D568"/>
  <c r="H568" s="1"/>
  <c r="C568"/>
  <c r="D567"/>
  <c r="H567" s="1"/>
  <c r="C567"/>
  <c r="D566"/>
  <c r="H566" s="1"/>
  <c r="C566"/>
  <c r="D565"/>
  <c r="H565" s="1"/>
  <c r="C565"/>
  <c r="D564"/>
  <c r="H564" s="1"/>
  <c r="C564"/>
  <c r="D563"/>
  <c r="H563" s="1"/>
  <c r="C563"/>
  <c r="D562"/>
  <c r="H562" s="1"/>
  <c r="C562"/>
  <c r="D561"/>
  <c r="H561" s="1"/>
  <c r="C561"/>
  <c r="D560"/>
  <c r="H560" s="1"/>
  <c r="C560"/>
  <c r="D559"/>
  <c r="H559" s="1"/>
  <c r="C559"/>
  <c r="D558"/>
  <c r="H558" s="1"/>
  <c r="C558"/>
  <c r="D557"/>
  <c r="H557" s="1"/>
  <c r="C557"/>
  <c r="D556"/>
  <c r="H556" s="1"/>
  <c r="C556"/>
  <c r="D555"/>
  <c r="H555" s="1"/>
  <c r="C555"/>
  <c r="D554"/>
  <c r="H554" s="1"/>
  <c r="C554"/>
  <c r="D553"/>
  <c r="H553" s="1"/>
  <c r="C553"/>
  <c r="D552"/>
  <c r="H552" s="1"/>
  <c r="C552"/>
  <c r="D551"/>
  <c r="H551" s="1"/>
  <c r="C551"/>
  <c r="D550"/>
  <c r="H550" s="1"/>
  <c r="C550"/>
  <c r="D549"/>
  <c r="H549" s="1"/>
  <c r="C549"/>
  <c r="D548"/>
  <c r="H548" s="1"/>
  <c r="C548"/>
  <c r="D547"/>
  <c r="H547" s="1"/>
  <c r="C547"/>
  <c r="D546"/>
  <c r="H546" s="1"/>
  <c r="C546"/>
  <c r="D545"/>
  <c r="H545" s="1"/>
  <c r="C545"/>
  <c r="D544"/>
  <c r="H544" s="1"/>
  <c r="C544"/>
  <c r="D543"/>
  <c r="H543" s="1"/>
  <c r="C543"/>
  <c r="D542"/>
  <c r="H542" s="1"/>
  <c r="C542"/>
  <c r="D541"/>
  <c r="H541" s="1"/>
  <c r="C541"/>
  <c r="D540"/>
  <c r="H540" s="1"/>
  <c r="C540"/>
  <c r="D539"/>
  <c r="H539" s="1"/>
  <c r="C539"/>
  <c r="D538"/>
  <c r="H538" s="1"/>
  <c r="C538"/>
  <c r="D537"/>
  <c r="H537" s="1"/>
  <c r="C537"/>
  <c r="D536"/>
  <c r="H536" s="1"/>
  <c r="C536"/>
  <c r="D535"/>
  <c r="H535" s="1"/>
  <c r="C535"/>
  <c r="D534"/>
  <c r="H534" s="1"/>
  <c r="C534"/>
  <c r="D533"/>
  <c r="H533" s="1"/>
  <c r="C533"/>
  <c r="D532"/>
  <c r="H532" s="1"/>
  <c r="C532"/>
  <c r="D531"/>
  <c r="H531" s="1"/>
  <c r="C531"/>
  <c r="D530"/>
  <c r="H530" s="1"/>
  <c r="C530"/>
  <c r="D529"/>
  <c r="H529" s="1"/>
  <c r="C529"/>
  <c r="D528"/>
  <c r="H528" s="1"/>
  <c r="C528"/>
  <c r="D527"/>
  <c r="H527" s="1"/>
  <c r="C527"/>
  <c r="D526"/>
  <c r="H526" s="1"/>
  <c r="C526"/>
  <c r="D525"/>
  <c r="H525" s="1"/>
  <c r="C525"/>
  <c r="D524"/>
  <c r="H524" s="1"/>
  <c r="C524"/>
  <c r="D523"/>
  <c r="H523" s="1"/>
  <c r="C523"/>
  <c r="D522"/>
  <c r="D521"/>
  <c r="H521" s="1"/>
  <c r="C521"/>
  <c r="D520"/>
  <c r="H520" s="1"/>
  <c r="C520"/>
  <c r="D519"/>
  <c r="H519" s="1"/>
  <c r="C519"/>
  <c r="D518"/>
  <c r="H518" s="1"/>
  <c r="C518"/>
  <c r="D517"/>
  <c r="H517" s="1"/>
  <c r="C517"/>
  <c r="D516"/>
  <c r="H516" s="1"/>
  <c r="C516"/>
  <c r="D515"/>
  <c r="H515" s="1"/>
  <c r="C515"/>
  <c r="D514"/>
  <c r="H514" s="1"/>
  <c r="C514"/>
  <c r="D513"/>
  <c r="H513" s="1"/>
  <c r="C513"/>
  <c r="D512"/>
  <c r="H512" s="1"/>
  <c r="C512"/>
  <c r="D511"/>
  <c r="H511" s="1"/>
  <c r="C511"/>
  <c r="D510"/>
  <c r="H510" s="1"/>
  <c r="C510"/>
  <c r="D509"/>
  <c r="H509" s="1"/>
  <c r="C509"/>
  <c r="D508"/>
  <c r="H508" s="1"/>
  <c r="C508"/>
  <c r="D507"/>
  <c r="H507" s="1"/>
  <c r="C507"/>
  <c r="D506"/>
  <c r="H506" s="1"/>
  <c r="C506"/>
  <c r="D505"/>
  <c r="H505" s="1"/>
  <c r="C505"/>
  <c r="D504"/>
  <c r="H504" s="1"/>
  <c r="C504"/>
  <c r="D503"/>
  <c r="H503" s="1"/>
  <c r="C503"/>
  <c r="D502"/>
  <c r="H502" s="1"/>
  <c r="C502"/>
  <c r="D501"/>
  <c r="H501" s="1"/>
  <c r="C501"/>
  <c r="D500"/>
  <c r="H500" s="1"/>
  <c r="C500"/>
  <c r="D499"/>
  <c r="H499" s="1"/>
  <c r="C499"/>
  <c r="D498"/>
  <c r="H498" s="1"/>
  <c r="C498"/>
  <c r="D497"/>
  <c r="H497" s="1"/>
  <c r="C497"/>
  <c r="D496"/>
  <c r="H496" s="1"/>
  <c r="C496"/>
  <c r="D495"/>
  <c r="H495" s="1"/>
  <c r="C495"/>
  <c r="D494"/>
  <c r="H494" s="1"/>
  <c r="C494"/>
  <c r="D493"/>
  <c r="H493" s="1"/>
  <c r="C493"/>
  <c r="D492"/>
  <c r="H492" s="1"/>
  <c r="C492"/>
  <c r="D491"/>
  <c r="H491" s="1"/>
  <c r="C491"/>
  <c r="D490"/>
  <c r="H490" s="1"/>
  <c r="C490"/>
  <c r="D489"/>
  <c r="H489" s="1"/>
  <c r="C489"/>
  <c r="D488"/>
  <c r="H488" s="1"/>
  <c r="C488"/>
  <c r="D487"/>
  <c r="H487" s="1"/>
  <c r="C487"/>
  <c r="D486"/>
  <c r="H486" s="1"/>
  <c r="C486"/>
  <c r="D485"/>
  <c r="C485"/>
  <c r="D484"/>
  <c r="H484" s="1"/>
  <c r="C484"/>
  <c r="D483"/>
  <c r="H483" s="1"/>
  <c r="C483"/>
  <c r="D482"/>
  <c r="H482" s="1"/>
  <c r="C482"/>
  <c r="D481"/>
  <c r="H481" s="1"/>
  <c r="C481"/>
  <c r="D480"/>
  <c r="H480" s="1"/>
  <c r="C480"/>
  <c r="D479"/>
  <c r="H479" s="1"/>
  <c r="C479"/>
  <c r="D478"/>
  <c r="H478" s="1"/>
  <c r="C478"/>
  <c r="D477"/>
  <c r="H477" s="1"/>
  <c r="C477"/>
  <c r="D476"/>
  <c r="H476" s="1"/>
  <c r="C476"/>
  <c r="D475"/>
  <c r="H475" s="1"/>
  <c r="C475"/>
  <c r="D474"/>
  <c r="H474" s="1"/>
  <c r="C474"/>
  <c r="D473"/>
  <c r="H473" s="1"/>
  <c r="C473"/>
  <c r="D472"/>
  <c r="H472" s="1"/>
  <c r="C472"/>
  <c r="D471"/>
  <c r="H471" s="1"/>
  <c r="C471"/>
  <c r="D470"/>
  <c r="H470" s="1"/>
  <c r="C470"/>
  <c r="D469"/>
  <c r="H469" s="1"/>
  <c r="C469"/>
  <c r="D468"/>
  <c r="H468" s="1"/>
  <c r="C468"/>
  <c r="D467"/>
  <c r="H467" s="1"/>
  <c r="C467"/>
  <c r="D466"/>
  <c r="H466" s="1"/>
  <c r="C466"/>
  <c r="D465"/>
  <c r="H465" s="1"/>
  <c r="C465"/>
  <c r="D464"/>
  <c r="H464" s="1"/>
  <c r="C464"/>
  <c r="D463"/>
  <c r="H463" s="1"/>
  <c r="C463"/>
  <c r="D462"/>
  <c r="H462" s="1"/>
  <c r="C462"/>
  <c r="D461"/>
  <c r="H461" s="1"/>
  <c r="C461"/>
  <c r="D460"/>
  <c r="H460" s="1"/>
  <c r="C460"/>
  <c r="D459"/>
  <c r="H459" s="1"/>
  <c r="C459"/>
  <c r="D458"/>
  <c r="H458" s="1"/>
  <c r="C458"/>
  <c r="D457"/>
  <c r="H457" s="1"/>
  <c r="C457"/>
  <c r="D456"/>
  <c r="H456" s="1"/>
  <c r="C456"/>
  <c r="D455"/>
  <c r="H455" s="1"/>
  <c r="C455"/>
  <c r="D454"/>
  <c r="H454" s="1"/>
  <c r="C454"/>
  <c r="D453"/>
  <c r="H453" s="1"/>
  <c r="C453"/>
  <c r="D452"/>
  <c r="H452" s="1"/>
  <c r="C452"/>
  <c r="D451"/>
  <c r="H451" s="1"/>
  <c r="C451"/>
  <c r="D450"/>
  <c r="H450" s="1"/>
  <c r="C450"/>
  <c r="D449"/>
  <c r="H449" s="1"/>
  <c r="C449"/>
  <c r="D448"/>
  <c r="H448" s="1"/>
  <c r="C448"/>
  <c r="D447"/>
  <c r="H447" s="1"/>
  <c r="C447"/>
  <c r="D446"/>
  <c r="H446" s="1"/>
  <c r="C446"/>
  <c r="D445"/>
  <c r="H445" s="1"/>
  <c r="C445"/>
  <c r="D444"/>
  <c r="H444" s="1"/>
  <c r="C444"/>
  <c r="D443"/>
  <c r="H443" s="1"/>
  <c r="C443"/>
  <c r="D442"/>
  <c r="H442" s="1"/>
  <c r="C442"/>
  <c r="D441"/>
  <c r="H441" s="1"/>
  <c r="C441"/>
  <c r="D440"/>
  <c r="H440" s="1"/>
  <c r="C440"/>
  <c r="D439"/>
  <c r="H439" s="1"/>
  <c r="C439"/>
  <c r="D438"/>
  <c r="H438" s="1"/>
  <c r="C438"/>
  <c r="D437"/>
  <c r="H437" s="1"/>
  <c r="C437"/>
  <c r="D436"/>
  <c r="H436" s="1"/>
  <c r="C436"/>
  <c r="D435"/>
  <c r="H435" s="1"/>
  <c r="C435"/>
  <c r="D434"/>
  <c r="H434" s="1"/>
  <c r="C434"/>
  <c r="D433"/>
  <c r="H433" s="1"/>
  <c r="C433"/>
  <c r="D432"/>
  <c r="H432" s="1"/>
  <c r="C432"/>
  <c r="D431"/>
  <c r="H431" s="1"/>
  <c r="C431"/>
  <c r="D430"/>
  <c r="H430" s="1"/>
  <c r="C430"/>
  <c r="D429"/>
  <c r="H429" s="1"/>
  <c r="C429"/>
  <c r="D428"/>
  <c r="H428" s="1"/>
  <c r="C428"/>
  <c r="D427"/>
  <c r="H427" s="1"/>
  <c r="C427"/>
  <c r="D426"/>
  <c r="H426" s="1"/>
  <c r="C426"/>
  <c r="D425"/>
  <c r="H425" s="1"/>
  <c r="C425"/>
  <c r="D424"/>
  <c r="H424" s="1"/>
  <c r="C424"/>
  <c r="D423"/>
  <c r="H423" s="1"/>
  <c r="C423"/>
  <c r="D422"/>
  <c r="H422" s="1"/>
  <c r="C422"/>
  <c r="D421"/>
  <c r="H421" s="1"/>
  <c r="C421"/>
  <c r="D420"/>
  <c r="H420" s="1"/>
  <c r="C420"/>
  <c r="D419"/>
  <c r="H419" s="1"/>
  <c r="C419"/>
  <c r="D418"/>
  <c r="H418" s="1"/>
  <c r="C418"/>
  <c r="D417"/>
  <c r="H417" s="1"/>
  <c r="C417"/>
  <c r="D416"/>
  <c r="H416" s="1"/>
  <c r="C416"/>
  <c r="D415"/>
  <c r="D414"/>
  <c r="D413"/>
  <c r="H413" s="1"/>
  <c r="C413"/>
  <c r="D412"/>
  <c r="H412" s="1"/>
  <c r="C412"/>
  <c r="D411"/>
  <c r="H411" s="1"/>
  <c r="C411"/>
  <c r="D406"/>
  <c r="H406" s="1"/>
  <c r="C406"/>
  <c r="D405"/>
  <c r="H405" s="1"/>
  <c r="C405"/>
  <c r="D404"/>
  <c r="H404" s="1"/>
  <c r="C404"/>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D370"/>
  <c r="C370"/>
  <c r="G370" s="1"/>
  <c r="D369"/>
  <c r="C369"/>
  <c r="G369" s="1"/>
  <c r="D368"/>
  <c r="C368"/>
  <c r="G368" s="1"/>
  <c r="D367"/>
  <c r="C367"/>
  <c r="D366"/>
  <c r="C366"/>
  <c r="G366" s="1"/>
  <c r="D365"/>
  <c r="C365"/>
  <c r="G365" s="1"/>
  <c r="D364"/>
  <c r="C364"/>
  <c r="D363"/>
  <c r="C363"/>
  <c r="D362"/>
  <c r="C362"/>
  <c r="D361"/>
  <c r="C361"/>
  <c r="G361" s="1"/>
  <c r="D360"/>
  <c r="C360"/>
  <c r="G360" s="1"/>
  <c r="D359"/>
  <c r="C359"/>
  <c r="D358"/>
  <c r="C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5"/>
  <c r="D344"/>
  <c r="H344" s="1"/>
  <c r="C344"/>
  <c r="D343"/>
  <c r="H343" s="1"/>
  <c r="C343"/>
  <c r="D342"/>
  <c r="H342" s="1"/>
  <c r="C342"/>
  <c r="D341"/>
  <c r="H341" s="1"/>
  <c r="C341"/>
  <c r="D340"/>
  <c r="H340" s="1"/>
  <c r="C340"/>
  <c r="D339"/>
  <c r="H339" s="1"/>
  <c r="C339"/>
  <c r="D338"/>
  <c r="H338" s="1"/>
  <c r="C338"/>
  <c r="D337"/>
  <c r="H337" s="1"/>
  <c r="C337"/>
  <c r="D336"/>
  <c r="H336" s="1"/>
  <c r="C336"/>
  <c r="D335"/>
  <c r="H335" s="1"/>
  <c r="C335"/>
  <c r="D334"/>
  <c r="H334" s="1"/>
  <c r="C334"/>
  <c r="D333"/>
  <c r="H333" s="1"/>
  <c r="C333"/>
  <c r="D332"/>
  <c r="H332" s="1"/>
  <c r="C332"/>
  <c r="D331"/>
  <c r="H331" s="1"/>
  <c r="C331"/>
  <c r="D330"/>
  <c r="H330" s="1"/>
  <c r="C330"/>
  <c r="D329"/>
  <c r="H329" s="1"/>
  <c r="C329"/>
  <c r="D328"/>
  <c r="H328" s="1"/>
  <c r="C328"/>
  <c r="D327"/>
  <c r="H327" s="1"/>
  <c r="C327"/>
  <c r="D326"/>
  <c r="H326" s="1"/>
  <c r="C326"/>
  <c r="D325"/>
  <c r="H325" s="1"/>
  <c r="C325"/>
  <c r="D324"/>
  <c r="H324" s="1"/>
  <c r="C324"/>
  <c r="D323"/>
  <c r="H323" s="1"/>
  <c r="C323"/>
  <c r="D322"/>
  <c r="H322" s="1"/>
  <c r="C322"/>
  <c r="D321"/>
  <c r="H321" s="1"/>
  <c r="C321"/>
  <c r="D320"/>
  <c r="H320" s="1"/>
  <c r="C320"/>
  <c r="D319"/>
  <c r="H319" s="1"/>
  <c r="C319"/>
  <c r="D318"/>
  <c r="H318" s="1"/>
  <c r="C318"/>
  <c r="D317"/>
  <c r="H317" s="1"/>
  <c r="C317"/>
  <c r="D316"/>
  <c r="H316" s="1"/>
  <c r="C316"/>
  <c r="D315"/>
  <c r="H315" s="1"/>
  <c r="C315"/>
  <c r="D314"/>
  <c r="H314" s="1"/>
  <c r="C314"/>
  <c r="D313"/>
  <c r="H313" s="1"/>
  <c r="C313"/>
  <c r="D312"/>
  <c r="H312" s="1"/>
  <c r="C312"/>
  <c r="D311"/>
  <c r="H311" s="1"/>
  <c r="C311"/>
  <c r="D310"/>
  <c r="H310" s="1"/>
  <c r="C310"/>
  <c r="D309"/>
  <c r="H309" s="1"/>
  <c r="C309"/>
  <c r="D308"/>
  <c r="H308" s="1"/>
  <c r="C308"/>
  <c r="D307"/>
  <c r="H307" s="1"/>
  <c r="C307"/>
  <c r="D306"/>
  <c r="H306" s="1"/>
  <c r="C306"/>
  <c r="D305"/>
  <c r="H305" s="1"/>
  <c r="C305"/>
  <c r="D304"/>
  <c r="H304" s="1"/>
  <c r="C304"/>
  <c r="D303"/>
  <c r="H303" s="1"/>
  <c r="C303"/>
  <c r="D302"/>
  <c r="H302" s="1"/>
  <c r="C302"/>
  <c r="D301"/>
  <c r="H301" s="1"/>
  <c r="C301"/>
  <c r="D300"/>
  <c r="H300" s="1"/>
  <c r="C300"/>
  <c r="D299"/>
  <c r="H299" s="1"/>
  <c r="C299"/>
  <c r="D298"/>
  <c r="H298" s="1"/>
  <c r="C298"/>
  <c r="D297"/>
  <c r="H297" s="1"/>
  <c r="C297"/>
  <c r="D296"/>
  <c r="C296"/>
  <c r="D295"/>
  <c r="H295" s="1"/>
  <c r="C295"/>
  <c r="D294"/>
  <c r="H294" s="1"/>
  <c r="C294"/>
  <c r="D292"/>
  <c r="C292"/>
  <c r="G292" s="1"/>
  <c r="D291"/>
  <c r="C291"/>
  <c r="G291" s="1"/>
  <c r="D290"/>
  <c r="C290"/>
  <c r="G290" s="1"/>
  <c r="D289"/>
  <c r="C289"/>
  <c r="G289" s="1"/>
  <c r="D288"/>
  <c r="C288"/>
  <c r="G288" s="1"/>
  <c r="D284"/>
  <c r="C284"/>
  <c r="G284" s="1"/>
  <c r="D283"/>
  <c r="C283"/>
  <c r="G283" s="1"/>
  <c r="D282"/>
  <c r="C282"/>
  <c r="G282" s="1"/>
  <c r="D281"/>
  <c r="C281"/>
  <c r="G281" s="1"/>
  <c r="D280"/>
  <c r="C280"/>
  <c r="G280" s="1"/>
  <c r="D279"/>
  <c r="C279"/>
  <c r="G279" s="1"/>
  <c r="D278"/>
  <c r="C278"/>
  <c r="G278" s="1"/>
  <c r="D277"/>
  <c r="C277"/>
  <c r="G277" s="1"/>
  <c r="D276"/>
  <c r="C276"/>
  <c r="G276" s="1"/>
  <c r="D275"/>
  <c r="C275"/>
  <c r="G275" s="1"/>
  <c r="D274"/>
  <c r="C274"/>
  <c r="G274" s="1"/>
  <c r="D273"/>
  <c r="C273"/>
  <c r="G273" s="1"/>
  <c r="D272"/>
  <c r="C272"/>
  <c r="G272" s="1"/>
  <c r="D271"/>
  <c r="C271"/>
  <c r="G271" s="1"/>
  <c r="D270"/>
  <c r="C270"/>
  <c r="G270" s="1"/>
  <c r="D269"/>
  <c r="C269"/>
  <c r="G269" s="1"/>
  <c r="D268"/>
  <c r="C268"/>
  <c r="G268" s="1"/>
  <c r="D267"/>
  <c r="C267"/>
  <c r="G267" s="1"/>
  <c r="D266"/>
  <c r="C266"/>
  <c r="G266" s="1"/>
  <c r="D265"/>
  <c r="C265"/>
  <c r="G265" s="1"/>
  <c r="D264"/>
  <c r="C264"/>
  <c r="G264" s="1"/>
  <c r="D263"/>
  <c r="C263"/>
  <c r="G263" s="1"/>
  <c r="D262"/>
  <c r="C262"/>
  <c r="D261"/>
  <c r="C261"/>
  <c r="G261" s="1"/>
  <c r="D260"/>
  <c r="C260"/>
  <c r="G260" s="1"/>
  <c r="D259"/>
  <c r="D258"/>
  <c r="C258"/>
  <c r="G258" s="1"/>
  <c r="D257"/>
  <c r="C257"/>
  <c r="G257" s="1"/>
  <c r="D256"/>
  <c r="C256"/>
  <c r="D255"/>
  <c r="C255"/>
  <c r="D254"/>
  <c r="C254"/>
  <c r="G254" s="1"/>
  <c r="D253"/>
  <c r="C253"/>
  <c r="G253" s="1"/>
  <c r="D252"/>
  <c r="C252"/>
  <c r="G252" s="1"/>
  <c r="D251"/>
  <c r="C251"/>
  <c r="G251" s="1"/>
  <c r="D250"/>
  <c r="C250"/>
  <c r="G250" s="1"/>
  <c r="D249"/>
  <c r="C249"/>
  <c r="G249" s="1"/>
  <c r="D248"/>
  <c r="C248"/>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D236"/>
  <c r="C236"/>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C220"/>
  <c r="D219"/>
  <c r="C219"/>
  <c r="G219" s="1"/>
  <c r="D218"/>
  <c r="C218"/>
  <c r="G218" s="1"/>
  <c r="D217"/>
  <c r="C217"/>
  <c r="D216"/>
  <c r="C216"/>
  <c r="D215"/>
  <c r="C215"/>
  <c r="D214"/>
  <c r="C214"/>
  <c r="G214" s="1"/>
  <c r="D213"/>
  <c r="C213"/>
  <c r="G213" s="1"/>
  <c r="D212"/>
  <c r="C212"/>
  <c r="G212" s="1"/>
  <c r="D211"/>
  <c r="D210"/>
  <c r="H210" s="1"/>
  <c r="C210"/>
  <c r="D209"/>
  <c r="H209" s="1"/>
  <c r="C209"/>
  <c r="D208"/>
  <c r="H208" s="1"/>
  <c r="C208"/>
  <c r="D207"/>
  <c r="C207"/>
  <c r="D206"/>
  <c r="C206"/>
  <c r="D205"/>
  <c r="H205" s="1"/>
  <c r="C205"/>
  <c r="D204"/>
  <c r="H204" s="1"/>
  <c r="C204"/>
  <c r="D203"/>
  <c r="H203" s="1"/>
  <c r="C203"/>
  <c r="D202"/>
  <c r="H202" s="1"/>
  <c r="C202"/>
  <c r="D201"/>
  <c r="H201" s="1"/>
  <c r="C201"/>
  <c r="D200"/>
  <c r="H200" s="1"/>
  <c r="C200"/>
  <c r="D199"/>
  <c r="H199" s="1"/>
  <c r="C199"/>
  <c r="D198"/>
  <c r="H198" s="1"/>
  <c r="C198"/>
  <c r="D197"/>
  <c r="H197" s="1"/>
  <c r="C197"/>
  <c r="D196"/>
  <c r="H196" s="1"/>
  <c r="C196"/>
  <c r="D195"/>
  <c r="H195" s="1"/>
  <c r="C195"/>
  <c r="D194"/>
  <c r="H194" s="1"/>
  <c r="C194"/>
  <c r="D193"/>
  <c r="H193" s="1"/>
  <c r="C193"/>
  <c r="C192"/>
  <c r="D191"/>
  <c r="C191"/>
  <c r="D190"/>
  <c r="H190" s="1"/>
  <c r="C190"/>
  <c r="D189"/>
  <c r="H189" s="1"/>
  <c r="C189"/>
  <c r="D188"/>
  <c r="H188" s="1"/>
  <c r="C188"/>
  <c r="D187"/>
  <c r="C187"/>
  <c r="D186"/>
  <c r="H186" s="1"/>
  <c r="C186"/>
  <c r="D185"/>
  <c r="H185" s="1"/>
  <c r="C185"/>
  <c r="D184"/>
  <c r="H184" s="1"/>
  <c r="C184"/>
  <c r="D183"/>
  <c r="H183" s="1"/>
  <c r="C183"/>
  <c r="D182"/>
  <c r="H182" s="1"/>
  <c r="C182"/>
  <c r="D181"/>
  <c r="H181" s="1"/>
  <c r="C181"/>
  <c r="D180"/>
  <c r="H180" s="1"/>
  <c r="C180"/>
  <c r="D179"/>
  <c r="H179" s="1"/>
  <c r="C179"/>
  <c r="D178"/>
  <c r="H178" s="1"/>
  <c r="C178"/>
  <c r="D177"/>
  <c r="C177"/>
  <c r="D176"/>
  <c r="C176"/>
  <c r="D175"/>
  <c r="C175"/>
  <c r="D174"/>
  <c r="H174" s="1"/>
  <c r="C174"/>
  <c r="D173"/>
  <c r="C173"/>
  <c r="D172"/>
  <c r="H172" s="1"/>
  <c r="C172"/>
  <c r="D171"/>
  <c r="H171" s="1"/>
  <c r="C171"/>
  <c r="D170"/>
  <c r="H170" s="1"/>
  <c r="C170"/>
  <c r="D169"/>
  <c r="H169" s="1"/>
  <c r="C169"/>
  <c r="D168"/>
  <c r="C168"/>
  <c r="D167"/>
  <c r="C167"/>
  <c r="D166"/>
  <c r="C166"/>
  <c r="D165"/>
  <c r="C165"/>
  <c r="D164"/>
  <c r="C164"/>
  <c r="D163"/>
  <c r="C163"/>
  <c r="D162"/>
  <c r="H162" s="1"/>
  <c r="C162"/>
  <c r="D161"/>
  <c r="C161"/>
  <c r="D160"/>
  <c r="C160"/>
  <c r="D158"/>
  <c r="C158"/>
  <c r="G158" s="1"/>
  <c r="D157"/>
  <c r="C157"/>
  <c r="D156"/>
  <c r="C156"/>
  <c r="G156" s="1"/>
  <c r="D155"/>
  <c r="C155"/>
  <c r="D154"/>
  <c r="C154"/>
  <c r="G154" s="1"/>
  <c r="D153"/>
  <c r="C153"/>
  <c r="G153" s="1"/>
  <c r="D152"/>
  <c r="C152"/>
  <c r="G152" s="1"/>
  <c r="D151"/>
  <c r="C151"/>
  <c r="G151" s="1"/>
  <c r="D150"/>
  <c r="C150"/>
  <c r="D149"/>
  <c r="C149"/>
  <c r="D146"/>
  <c r="H146" s="1"/>
  <c r="C146"/>
  <c r="D145"/>
  <c r="C145"/>
  <c r="D144"/>
  <c r="H144" s="1"/>
  <c r="C144"/>
  <c r="D143"/>
  <c r="H143" s="1"/>
  <c r="C143"/>
  <c r="D142"/>
  <c r="H142" s="1"/>
  <c r="C142"/>
  <c r="D141"/>
  <c r="H141" s="1"/>
  <c r="C141"/>
  <c r="D140"/>
  <c r="H140" s="1"/>
  <c r="C140"/>
  <c r="D139"/>
  <c r="H139" s="1"/>
  <c r="C139"/>
  <c r="D138"/>
  <c r="H138" s="1"/>
  <c r="C138"/>
  <c r="D137"/>
  <c r="H137" s="1"/>
  <c r="C137"/>
  <c r="D136"/>
  <c r="H136" s="1"/>
  <c r="C136"/>
  <c r="D135"/>
  <c r="D134"/>
  <c r="C134"/>
  <c r="G134" s="1"/>
  <c r="D133"/>
  <c r="C133"/>
  <c r="G133" s="1"/>
  <c r="D132"/>
  <c r="C132"/>
  <c r="G132" s="1"/>
  <c r="D131"/>
  <c r="C131"/>
  <c r="G131" s="1"/>
  <c r="D130"/>
  <c r="C130"/>
  <c r="G130" s="1"/>
  <c r="D129"/>
  <c r="D128"/>
  <c r="H128" s="1"/>
  <c r="C128"/>
  <c r="D127"/>
  <c r="H127" s="1"/>
  <c r="C127"/>
  <c r="D126"/>
  <c r="H126" s="1"/>
  <c r="C126"/>
  <c r="D125"/>
  <c r="H125" s="1"/>
  <c r="C125"/>
  <c r="D124"/>
  <c r="H124" s="1"/>
  <c r="C124"/>
  <c r="D123"/>
  <c r="H123" s="1"/>
  <c r="C123"/>
  <c r="D122"/>
  <c r="H122" s="1"/>
  <c r="C122"/>
  <c r="D121"/>
  <c r="H121" s="1"/>
  <c r="C121"/>
  <c r="D120"/>
  <c r="H120" s="1"/>
  <c r="C120"/>
  <c r="D119"/>
  <c r="H119" s="1"/>
  <c r="C119"/>
  <c r="D118"/>
  <c r="C118"/>
  <c r="D117"/>
  <c r="H117" s="1"/>
  <c r="C117"/>
  <c r="D116"/>
  <c r="C116"/>
  <c r="D115"/>
  <c r="H115" s="1"/>
  <c r="C115"/>
  <c r="D114"/>
  <c r="H114" s="1"/>
  <c r="C114"/>
  <c r="D113"/>
  <c r="C113"/>
  <c r="D112"/>
  <c r="H112" s="1"/>
  <c r="C112"/>
  <c r="D111"/>
  <c r="C111"/>
  <c r="D110"/>
  <c r="C110"/>
  <c r="D109"/>
  <c r="H109" s="1"/>
  <c r="C109"/>
  <c r="D108"/>
  <c r="C108"/>
  <c r="D107"/>
  <c r="C107"/>
  <c r="D106"/>
  <c r="H106" s="1"/>
  <c r="C106"/>
  <c r="D105"/>
  <c r="H105" s="1"/>
  <c r="C105"/>
  <c r="D104"/>
  <c r="H104" s="1"/>
  <c r="C104"/>
  <c r="D103"/>
  <c r="H103" s="1"/>
  <c r="C103"/>
  <c r="D101"/>
  <c r="H101" s="1"/>
  <c r="C101"/>
  <c r="D100"/>
  <c r="H100" s="1"/>
  <c r="C100"/>
  <c r="D99"/>
  <c r="H99" s="1"/>
  <c r="C99"/>
  <c r="D98"/>
  <c r="H98" s="1"/>
  <c r="C98"/>
  <c r="D97"/>
  <c r="H97" s="1"/>
  <c r="C97"/>
  <c r="D96"/>
  <c r="H96" s="1"/>
  <c r="C96"/>
  <c r="D95"/>
  <c r="H95" s="1"/>
  <c r="C95"/>
  <c r="D94"/>
  <c r="H94" s="1"/>
  <c r="C94"/>
  <c r="D93"/>
  <c r="C93"/>
  <c r="D92"/>
  <c r="H92" s="1"/>
  <c r="C92"/>
  <c r="D91"/>
  <c r="H91" s="1"/>
  <c r="C91"/>
  <c r="D90"/>
  <c r="C90"/>
  <c r="D89"/>
  <c r="C89"/>
  <c r="D88"/>
  <c r="C88"/>
  <c r="D87"/>
  <c r="H87" s="1"/>
  <c r="C87"/>
  <c r="D86"/>
  <c r="H86" s="1"/>
  <c r="C86"/>
  <c r="D85"/>
  <c r="H85" s="1"/>
  <c r="C85"/>
  <c r="D84"/>
  <c r="H84" s="1"/>
  <c r="C84"/>
  <c r="D83"/>
  <c r="H83" s="1"/>
  <c r="C83"/>
  <c r="D82"/>
  <c r="H82" s="1"/>
  <c r="C82"/>
  <c r="D81"/>
  <c r="C81"/>
  <c r="D80"/>
  <c r="H80" s="1"/>
  <c r="C80"/>
  <c r="D79"/>
  <c r="C79"/>
  <c r="C78"/>
  <c r="D77"/>
  <c r="H77" s="1"/>
  <c r="C77"/>
  <c r="D76"/>
  <c r="H76" s="1"/>
  <c r="C76"/>
  <c r="D75"/>
  <c r="H75" s="1"/>
  <c r="C75"/>
  <c r="D74"/>
  <c r="H74" s="1"/>
  <c r="C74"/>
  <c r="D73"/>
  <c r="H73" s="1"/>
  <c r="C73"/>
  <c r="D72"/>
  <c r="H72" s="1"/>
  <c r="C72"/>
  <c r="D71"/>
  <c r="C71"/>
  <c r="G71" s="1"/>
  <c r="D70"/>
  <c r="C70"/>
  <c r="G70" s="1"/>
  <c r="D69"/>
  <c r="C69"/>
  <c r="G69" s="1"/>
  <c r="D68"/>
  <c r="C68"/>
  <c r="G68" s="1"/>
  <c r="D67"/>
  <c r="C67"/>
  <c r="G67" s="1"/>
  <c r="D66"/>
  <c r="C66"/>
  <c r="G66" s="1"/>
  <c r="D65"/>
  <c r="C65"/>
  <c r="G65" s="1"/>
  <c r="D64"/>
  <c r="C64"/>
  <c r="G64" s="1"/>
  <c r="D63"/>
  <c r="C63"/>
  <c r="G63" s="1"/>
  <c r="D62"/>
  <c r="C62"/>
  <c r="G62" s="1"/>
  <c r="D61"/>
  <c r="C61"/>
  <c r="G61" s="1"/>
  <c r="D60"/>
  <c r="C60"/>
  <c r="G60" s="1"/>
  <c r="D59"/>
  <c r="C59"/>
  <c r="G59" s="1"/>
  <c r="D58"/>
  <c r="C58"/>
  <c r="G58" s="1"/>
  <c r="D57"/>
  <c r="C57"/>
  <c r="D56"/>
  <c r="C56"/>
  <c r="G56" s="1"/>
  <c r="D55"/>
  <c r="C55"/>
  <c r="D54"/>
  <c r="C54"/>
  <c r="G54" s="1"/>
  <c r="D53"/>
  <c r="C53"/>
  <c r="G53" s="1"/>
  <c r="D52"/>
  <c r="C52"/>
  <c r="D51"/>
  <c r="H51" s="1"/>
  <c r="C51"/>
  <c r="D50"/>
  <c r="H50" s="1"/>
  <c r="C50"/>
  <c r="D49"/>
  <c r="C49"/>
  <c r="G49" s="1"/>
  <c r="D48"/>
  <c r="C48"/>
  <c r="G48" s="1"/>
  <c r="D47"/>
  <c r="C47"/>
  <c r="G47" s="1"/>
  <c r="D46"/>
  <c r="D45"/>
  <c r="C45"/>
  <c r="G45" s="1"/>
  <c r="D44"/>
  <c r="C44"/>
  <c r="G44" s="1"/>
  <c r="D43"/>
  <c r="C43"/>
  <c r="G43" s="1"/>
  <c r="D42"/>
  <c r="C42"/>
  <c r="G42" s="1"/>
  <c r="D41"/>
  <c r="C41"/>
  <c r="G41" s="1"/>
  <c r="D40"/>
  <c r="C40"/>
  <c r="G40" s="1"/>
  <c r="D39"/>
  <c r="C39"/>
  <c r="G39" s="1"/>
  <c r="D38"/>
  <c r="C38"/>
  <c r="G38" s="1"/>
  <c r="D37"/>
  <c r="C37"/>
  <c r="G37" s="1"/>
  <c r="D36"/>
  <c r="C36"/>
  <c r="G36" s="1"/>
  <c r="D35"/>
  <c r="C35"/>
  <c r="G35" s="1"/>
  <c r="D34"/>
  <c r="C34"/>
  <c r="G34" s="1"/>
  <c r="D33"/>
  <c r="C33"/>
  <c r="G33" s="1"/>
  <c r="D32"/>
  <c r="C32"/>
  <c r="D31"/>
  <c r="H31" s="1"/>
  <c r="C31"/>
  <c r="D30"/>
  <c r="H30" s="1"/>
  <c r="C30"/>
  <c r="D29"/>
  <c r="H29" s="1"/>
  <c r="C29"/>
  <c r="D28"/>
  <c r="H28" s="1"/>
  <c r="C28"/>
  <c r="D27"/>
  <c r="C27"/>
  <c r="D26"/>
  <c r="C26"/>
  <c r="G26" s="1"/>
  <c r="D25"/>
  <c r="C25"/>
  <c r="D24"/>
  <c r="C24"/>
  <c r="D23"/>
  <c r="C23"/>
  <c r="D22"/>
  <c r="C22"/>
  <c r="G22" s="1"/>
  <c r="D21"/>
  <c r="C21"/>
  <c r="G21" s="1"/>
  <c r="D20"/>
  <c r="C20"/>
  <c r="G20" s="1"/>
  <c r="D19"/>
  <c r="C19"/>
  <c r="D18"/>
  <c r="C18"/>
  <c r="G18" s="1"/>
  <c r="D17"/>
  <c r="C17"/>
  <c r="D16"/>
  <c r="H16" s="1"/>
  <c r="C16"/>
  <c r="D15"/>
  <c r="H15" s="1"/>
  <c r="C15"/>
  <c r="D14"/>
  <c r="H14" s="1"/>
  <c r="C14"/>
  <c r="D13"/>
  <c r="H13" s="1"/>
  <c r="C13"/>
  <c r="D12"/>
  <c r="H12" s="1"/>
  <c r="C12"/>
  <c r="D11"/>
  <c r="H11" s="1"/>
  <c r="C11"/>
  <c r="D10"/>
  <c r="H10" s="1"/>
  <c r="C10"/>
  <c r="D9"/>
  <c r="H9" s="1"/>
  <c r="C9"/>
  <c r="D8"/>
  <c r="C8"/>
  <c r="G8" s="1"/>
  <c r="D7"/>
  <c r="C7"/>
  <c r="G7" s="1"/>
  <c r="D6"/>
  <c r="C6"/>
  <c r="G6" s="1"/>
  <c r="D5"/>
  <c r="C5"/>
  <c r="D4"/>
  <c r="C4"/>
  <c r="G4" s="1"/>
  <c r="D237" i="5" l="1"/>
  <c r="C1214" i="1" s="1"/>
  <c r="E284" i="9"/>
  <c r="B284" s="1"/>
  <c r="G1230" i="1"/>
  <c r="G1222"/>
  <c r="G1215"/>
  <c r="G1218"/>
  <c r="G1227"/>
  <c r="H637"/>
  <c r="F214" i="9"/>
  <c r="B214" s="1"/>
  <c r="E283"/>
  <c r="B283" s="1"/>
  <c r="G1228" i="1"/>
  <c r="G1434"/>
  <c r="D258" i="5"/>
  <c r="G1236" i="1"/>
  <c r="G1237"/>
  <c r="E26" i="9"/>
  <c r="B26" s="1"/>
  <c r="G1265" i="1"/>
  <c r="G1238"/>
  <c r="G1154"/>
  <c r="G1156"/>
  <c r="E237" i="5"/>
  <c r="F245"/>
  <c r="E279" i="9"/>
  <c r="B279" s="1"/>
  <c r="F239" i="5"/>
  <c r="G1216" i="1"/>
  <c r="F207" i="5"/>
  <c r="E290" i="9"/>
  <c r="B290" s="1"/>
  <c r="G1124" i="1"/>
  <c r="G1137"/>
  <c r="F146" i="5"/>
  <c r="E287" i="9"/>
  <c r="B287" s="1"/>
  <c r="F134" i="5"/>
  <c r="E68"/>
  <c r="F70"/>
  <c r="F45"/>
  <c r="F29"/>
  <c r="E12"/>
  <c r="D990" i="1" s="1"/>
  <c r="F19" i="5"/>
  <c r="F13"/>
  <c r="D12"/>
  <c r="E7"/>
  <c r="D985" i="1" s="1"/>
  <c r="F8" i="5"/>
  <c r="G1430" i="1"/>
  <c r="G1429"/>
  <c r="F115" i="6"/>
  <c r="D114"/>
  <c r="G1401" i="1"/>
  <c r="F107" i="6"/>
  <c r="G1402" i="1"/>
  <c r="G1389"/>
  <c r="F82" i="6"/>
  <c r="G1369" i="1"/>
  <c r="F75" i="6"/>
  <c r="F61"/>
  <c r="F28"/>
  <c r="E141"/>
  <c r="F22"/>
  <c r="D5"/>
  <c r="G1301" i="1"/>
  <c r="G1567"/>
  <c r="G1531"/>
  <c r="D49" i="8"/>
  <c r="C1524" i="1" s="1"/>
  <c r="G1524" s="1"/>
  <c r="G1507"/>
  <c r="G1503"/>
  <c r="D6" i="8"/>
  <c r="C1481" i="1" s="1"/>
  <c r="H1481" s="1"/>
  <c r="G1483"/>
  <c r="G236"/>
  <c r="E224" i="4"/>
  <c r="D220" i="1" s="1"/>
  <c r="G220" s="1"/>
  <c r="F217" i="9"/>
  <c r="H658" i="1"/>
  <c r="H687"/>
  <c r="H666"/>
  <c r="F213" i="9"/>
  <c r="H644" i="1"/>
  <c r="H643"/>
  <c r="H645"/>
  <c r="F652" i="4"/>
  <c r="F484"/>
  <c r="G390" i="1"/>
  <c r="F391" i="4"/>
  <c r="G371" i="1"/>
  <c r="G364"/>
  <c r="G367"/>
  <c r="G358"/>
  <c r="G359"/>
  <c r="G363"/>
  <c r="G362"/>
  <c r="F363" i="4"/>
  <c r="E298"/>
  <c r="F643"/>
  <c r="D638" i="1"/>
  <c r="E196" i="4"/>
  <c r="D192" i="1" s="1"/>
  <c r="H192" s="1"/>
  <c r="F210" i="4"/>
  <c r="F224" i="9"/>
  <c r="B224" s="1"/>
  <c r="E163" i="4"/>
  <c r="D159" i="1" s="1"/>
  <c r="G262"/>
  <c r="F264" i="4"/>
  <c r="G248" i="1"/>
  <c r="G255"/>
  <c r="G256"/>
  <c r="G237"/>
  <c r="F219" i="4"/>
  <c r="G215" i="1"/>
  <c r="G217"/>
  <c r="G216"/>
  <c r="F202" i="4"/>
  <c r="F222" i="9"/>
  <c r="B222" s="1"/>
  <c r="F188" i="4"/>
  <c r="F220" i="9"/>
  <c r="B220" s="1"/>
  <c r="F218"/>
  <c r="B218" s="1"/>
  <c r="F177" i="4"/>
  <c r="F164"/>
  <c r="E152"/>
  <c r="F159"/>
  <c r="G155" i="1"/>
  <c r="G157"/>
  <c r="G149"/>
  <c r="G150"/>
  <c r="E106" i="4"/>
  <c r="D102" i="1" s="1"/>
  <c r="F120" i="4"/>
  <c r="F112"/>
  <c r="F107"/>
  <c r="E82"/>
  <c r="D78" i="1" s="1"/>
  <c r="F91" i="4"/>
  <c r="F83"/>
  <c r="F62"/>
  <c r="F59"/>
  <c r="G55" i="1"/>
  <c r="G57"/>
  <c r="G25"/>
  <c r="E7" i="4"/>
  <c r="D3" i="1" s="1"/>
  <c r="F29" i="4"/>
  <c r="E6"/>
  <c r="D2" i="1" s="1"/>
  <c r="F23" i="4"/>
  <c r="G19" i="1"/>
  <c r="G5"/>
  <c r="F216" i="9"/>
  <c r="B216" s="1"/>
  <c r="E21"/>
  <c r="B21" s="1"/>
  <c r="E143"/>
  <c r="B143" s="1"/>
  <c r="D593" i="4"/>
  <c r="D528" s="1"/>
  <c r="H485" i="1"/>
  <c r="D421" i="4"/>
  <c r="H296" i="1"/>
  <c r="D644" i="4"/>
  <c r="D263"/>
  <c r="E69" i="9"/>
  <c r="B69" s="1"/>
  <c r="E59"/>
  <c r="B59" s="1"/>
  <c r="E57"/>
  <c r="B57" s="1"/>
  <c r="H206" i="1"/>
  <c r="H207"/>
  <c r="H191"/>
  <c r="H187"/>
  <c r="E46" i="9"/>
  <c r="B46" s="1"/>
  <c r="E45"/>
  <c r="B45" s="1"/>
  <c r="E43"/>
  <c r="B43" s="1"/>
  <c r="E42"/>
  <c r="B42" s="1"/>
  <c r="H177" i="1"/>
  <c r="H176"/>
  <c r="H173"/>
  <c r="H175"/>
  <c r="H168"/>
  <c r="H167"/>
  <c r="H165"/>
  <c r="H166"/>
  <c r="H164"/>
  <c r="H163"/>
  <c r="H160"/>
  <c r="H161"/>
  <c r="E39" i="9"/>
  <c r="B39" s="1"/>
  <c r="D152" i="4"/>
  <c r="C148" i="1" s="1"/>
  <c r="H78"/>
  <c r="H79"/>
  <c r="H81"/>
  <c r="H145"/>
  <c r="H116"/>
  <c r="H118"/>
  <c r="H113"/>
  <c r="E37" i="9"/>
  <c r="B37" s="1"/>
  <c r="H111" i="1"/>
  <c r="D106" i="4"/>
  <c r="H108" i="1"/>
  <c r="H110"/>
  <c r="H107"/>
  <c r="H93"/>
  <c r="H90"/>
  <c r="H89"/>
  <c r="H88"/>
  <c r="E25" i="9"/>
  <c r="B25" s="1"/>
  <c r="D50" i="4"/>
  <c r="H27" i="1"/>
  <c r="H23"/>
  <c r="H8"/>
  <c r="H22"/>
  <c r="H26"/>
  <c r="H49"/>
  <c r="H71"/>
  <c r="H4"/>
  <c r="H5"/>
  <c r="H6"/>
  <c r="H7"/>
  <c r="G9"/>
  <c r="G10"/>
  <c r="G11"/>
  <c r="G12"/>
  <c r="G13"/>
  <c r="G14"/>
  <c r="G15"/>
  <c r="G16"/>
  <c r="G17"/>
  <c r="H17"/>
  <c r="H18"/>
  <c r="H19"/>
  <c r="H20"/>
  <c r="H21"/>
  <c r="G23"/>
  <c r="G24"/>
  <c r="H24"/>
  <c r="H25"/>
  <c r="G27"/>
  <c r="G28"/>
  <c r="G29"/>
  <c r="G30"/>
  <c r="G31"/>
  <c r="G32"/>
  <c r="H32"/>
  <c r="H33"/>
  <c r="H34"/>
  <c r="H35"/>
  <c r="H36"/>
  <c r="H37"/>
  <c r="H38"/>
  <c r="H39"/>
  <c r="H40"/>
  <c r="H41"/>
  <c r="H42"/>
  <c r="H43"/>
  <c r="H44"/>
  <c r="H45"/>
  <c r="H47"/>
  <c r="H48"/>
  <c r="G50"/>
  <c r="G51"/>
  <c r="G52"/>
  <c r="H52"/>
  <c r="H53"/>
  <c r="H54"/>
  <c r="H55"/>
  <c r="H56"/>
  <c r="H57"/>
  <c r="H58"/>
  <c r="H59"/>
  <c r="H60"/>
  <c r="H61"/>
  <c r="H62"/>
  <c r="H63"/>
  <c r="H64"/>
  <c r="H65"/>
  <c r="H66"/>
  <c r="H67"/>
  <c r="H68"/>
  <c r="H69"/>
  <c r="H70"/>
  <c r="G72"/>
  <c r="G73"/>
  <c r="G74"/>
  <c r="G75"/>
  <c r="G76"/>
  <c r="G77"/>
  <c r="G78"/>
  <c r="G79"/>
  <c r="G80"/>
  <c r="G81"/>
  <c r="G82"/>
  <c r="G83"/>
  <c r="G84"/>
  <c r="G85"/>
  <c r="G86"/>
  <c r="G87"/>
  <c r="G88"/>
  <c r="G89"/>
  <c r="G90"/>
  <c r="G91"/>
  <c r="G92"/>
  <c r="G93"/>
  <c r="G94"/>
  <c r="G95"/>
  <c r="G96"/>
  <c r="G97"/>
  <c r="G98"/>
  <c r="G99"/>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G100"/>
  <c r="G101"/>
  <c r="G103"/>
  <c r="G104"/>
  <c r="G105"/>
  <c r="G106"/>
  <c r="G107"/>
  <c r="G108"/>
  <c r="G109"/>
  <c r="G110"/>
  <c r="G111"/>
  <c r="G112"/>
  <c r="G113"/>
  <c r="G114"/>
  <c r="G115"/>
  <c r="G116"/>
  <c r="G117"/>
  <c r="G118"/>
  <c r="G119"/>
  <c r="G120"/>
  <c r="G121"/>
  <c r="G122"/>
  <c r="G123"/>
  <c r="G124"/>
  <c r="G125"/>
  <c r="G126"/>
  <c r="G127"/>
  <c r="G128"/>
  <c r="H130"/>
  <c r="H131"/>
  <c r="H132"/>
  <c r="H133"/>
  <c r="H134"/>
  <c r="G136"/>
  <c r="G137"/>
  <c r="G138"/>
  <c r="G139"/>
  <c r="G140"/>
  <c r="G141"/>
  <c r="G142"/>
  <c r="G143"/>
  <c r="G144"/>
  <c r="G145"/>
  <c r="G146"/>
  <c r="H149"/>
  <c r="H150"/>
  <c r="H151"/>
  <c r="H152"/>
  <c r="H153"/>
  <c r="H154"/>
  <c r="H155"/>
  <c r="H156"/>
  <c r="H157"/>
  <c r="H158"/>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60"/>
  <c r="H261"/>
  <c r="H262"/>
  <c r="H263"/>
  <c r="H264"/>
  <c r="H265"/>
  <c r="H266"/>
  <c r="H267"/>
  <c r="H268"/>
  <c r="H269"/>
  <c r="H270"/>
  <c r="H271"/>
  <c r="H272"/>
  <c r="H273"/>
  <c r="H274"/>
  <c r="H275"/>
  <c r="H276"/>
  <c r="H277"/>
  <c r="H278"/>
  <c r="H279"/>
  <c r="H280"/>
  <c r="H281"/>
  <c r="H282"/>
  <c r="H283"/>
  <c r="H284"/>
  <c r="H288"/>
  <c r="H289"/>
  <c r="H290"/>
  <c r="H291"/>
  <c r="H292"/>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09"/>
  <c r="G610"/>
  <c r="G611"/>
  <c r="H613"/>
  <c r="H614"/>
  <c r="H615"/>
  <c r="H616"/>
  <c r="H617"/>
  <c r="H618"/>
  <c r="H619"/>
  <c r="H620"/>
  <c r="H621"/>
  <c r="H622"/>
  <c r="H623"/>
  <c r="H624"/>
  <c r="H625"/>
  <c r="H626"/>
  <c r="H627"/>
  <c r="H628"/>
  <c r="G1303"/>
  <c r="G1304"/>
  <c r="G1305"/>
  <c r="G1306"/>
  <c r="G1307"/>
  <c r="G1308"/>
  <c r="G1309"/>
  <c r="G1310"/>
  <c r="G1311"/>
  <c r="G1312"/>
  <c r="G1313"/>
  <c r="G1314"/>
  <c r="G1315"/>
  <c r="G1316"/>
  <c r="G1317"/>
  <c r="G1318"/>
  <c r="G1319"/>
  <c r="G1320"/>
  <c r="G1321"/>
  <c r="G1322"/>
  <c r="G1323"/>
  <c r="G1324"/>
  <c r="G1325"/>
  <c r="G1326"/>
  <c r="G1327"/>
  <c r="G1328"/>
  <c r="G1407"/>
  <c r="G1409"/>
  <c r="G1410"/>
  <c r="G1411"/>
  <c r="G1412"/>
  <c r="G1413"/>
  <c r="G1414"/>
  <c r="G1415"/>
  <c r="G1416"/>
  <c r="G1417"/>
  <c r="G1418"/>
  <c r="G1419"/>
  <c r="G1420"/>
  <c r="G1421"/>
  <c r="G1422"/>
  <c r="G1436"/>
  <c r="G1437"/>
  <c r="G1438"/>
  <c r="G1439"/>
  <c r="G1440"/>
  <c r="G1441"/>
  <c r="G1442"/>
  <c r="G1443"/>
  <c r="G1444"/>
  <c r="J1445"/>
  <c r="J1446"/>
  <c r="J1447"/>
  <c r="J1448"/>
  <c r="J1449"/>
  <c r="J1450"/>
  <c r="J1451"/>
  <c r="J1452"/>
  <c r="H1453"/>
  <c r="H1454"/>
  <c r="J1455"/>
  <c r="J1456"/>
  <c r="J1457"/>
  <c r="J1458"/>
  <c r="J1459"/>
  <c r="J1460"/>
  <c r="H1461"/>
  <c r="J1462"/>
  <c r="J1463"/>
  <c r="J1464"/>
  <c r="J1465"/>
  <c r="J1466"/>
  <c r="J1467"/>
  <c r="J1468"/>
  <c r="H1469"/>
  <c r="H1470"/>
  <c r="J1471"/>
  <c r="J1472"/>
  <c r="J1473"/>
  <c r="J1474"/>
  <c r="H1475"/>
  <c r="J1476"/>
  <c r="J1477"/>
  <c r="J1478"/>
  <c r="J1479"/>
  <c r="G1481"/>
  <c r="G1485"/>
  <c r="G1489"/>
  <c r="G1493"/>
  <c r="G1497"/>
  <c r="G1501"/>
  <c r="G1505"/>
  <c r="G1509"/>
  <c r="G1513"/>
  <c r="G1521"/>
  <c r="G1525"/>
  <c r="G1529"/>
  <c r="G1533"/>
  <c r="G1537"/>
  <c r="G1541"/>
  <c r="G1545"/>
  <c r="G1549"/>
  <c r="G1553"/>
  <c r="G1557"/>
  <c r="G1561"/>
  <c r="G1565"/>
  <c r="G1569"/>
  <c r="G1573"/>
  <c r="G1577"/>
  <c r="F219" i="9"/>
  <c r="F221"/>
  <c r="F223"/>
  <c r="B227"/>
  <c r="B229"/>
  <c r="B231"/>
  <c r="B233"/>
  <c r="B235"/>
  <c r="B237"/>
  <c r="B239"/>
  <c r="F242"/>
  <c r="F244"/>
  <c r="F246"/>
  <c r="F248"/>
  <c r="B251"/>
  <c r="B253"/>
  <c r="B255"/>
  <c r="B257"/>
  <c r="B259"/>
  <c r="B261"/>
  <c r="B263"/>
  <c r="B265"/>
  <c r="B267"/>
  <c r="B269"/>
  <c r="B271"/>
  <c r="E280"/>
  <c r="B280" s="1"/>
  <c r="H830" i="1"/>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G1372"/>
  <c r="G1373"/>
  <c r="G1374"/>
  <c r="G1375"/>
  <c r="G1376"/>
  <c r="G1377"/>
  <c r="G1378"/>
  <c r="G1379"/>
  <c r="G1380"/>
  <c r="G1381"/>
  <c r="G1382"/>
  <c r="E142" i="9"/>
  <c r="B142" s="1"/>
  <c r="E47"/>
  <c r="B47" s="1"/>
  <c r="E55"/>
  <c r="B55" s="1"/>
  <c r="E62"/>
  <c r="B62" s="1"/>
  <c r="E67"/>
  <c r="B67" s="1"/>
  <c r="E71"/>
  <c r="B71" s="1"/>
  <c r="E79"/>
  <c r="B79" s="1"/>
  <c r="E88"/>
  <c r="B88" s="1"/>
  <c r="E92"/>
  <c r="B92" s="1"/>
  <c r="E96"/>
  <c r="B96" s="1"/>
  <c r="E101"/>
  <c r="B101" s="1"/>
  <c r="E119"/>
  <c r="B119" s="1"/>
  <c r="E122"/>
  <c r="B122" s="1"/>
  <c r="E131"/>
  <c r="B131" s="1"/>
  <c r="E135"/>
  <c r="B135" s="1"/>
  <c r="E139"/>
  <c r="B139" s="1"/>
  <c r="E145"/>
  <c r="B145" s="1"/>
  <c r="E149"/>
  <c r="B149" s="1"/>
  <c r="E153"/>
  <c r="B153" s="1"/>
  <c r="E157"/>
  <c r="B157" s="1"/>
  <c r="H612" i="1"/>
  <c r="G612"/>
  <c r="G1106"/>
  <c r="H1106"/>
  <c r="G613"/>
  <c r="G614"/>
  <c r="G615"/>
  <c r="G616"/>
  <c r="G617"/>
  <c r="G618"/>
  <c r="G619"/>
  <c r="G620"/>
  <c r="G621"/>
  <c r="G622"/>
  <c r="G623"/>
  <c r="G624"/>
  <c r="G625"/>
  <c r="G626"/>
  <c r="G627"/>
  <c r="G628"/>
  <c r="G631"/>
  <c r="G632"/>
  <c r="G637"/>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6"/>
  <c r="G987"/>
  <c r="G988"/>
  <c r="G989"/>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E412" i="4"/>
  <c r="I16" i="3"/>
  <c r="F237" i="5"/>
  <c r="H23" i="3"/>
  <c r="H1107" i="1"/>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5"/>
  <c r="H1216"/>
  <c r="H1217"/>
  <c r="H1218"/>
  <c r="H1219"/>
  <c r="H1220"/>
  <c r="H1221"/>
  <c r="H1222"/>
  <c r="H1223"/>
  <c r="H1224"/>
  <c r="H1225"/>
  <c r="H1226"/>
  <c r="H1227"/>
  <c r="H1228"/>
  <c r="H1229"/>
  <c r="H1230"/>
  <c r="H1231"/>
  <c r="H1232"/>
  <c r="H1233"/>
  <c r="H1234"/>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300"/>
  <c r="H1301"/>
  <c r="H1302"/>
  <c r="H1303"/>
  <c r="H1304"/>
  <c r="H1305"/>
  <c r="H1306"/>
  <c r="H1307"/>
  <c r="H1308"/>
  <c r="H1309"/>
  <c r="H1310"/>
  <c r="H1311"/>
  <c r="H1312"/>
  <c r="H1313"/>
  <c r="H1314"/>
  <c r="H1315"/>
  <c r="H1316"/>
  <c r="H1317"/>
  <c r="H1318"/>
  <c r="H1319"/>
  <c r="H1320"/>
  <c r="H1321"/>
  <c r="H1322"/>
  <c r="H1323"/>
  <c r="H1324"/>
  <c r="H1325"/>
  <c r="H1326"/>
  <c r="H1327"/>
  <c r="H1328"/>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4"/>
  <c r="H1385"/>
  <c r="H1386"/>
  <c r="H1387"/>
  <c r="H1388"/>
  <c r="H1389"/>
  <c r="H1390"/>
  <c r="H1391"/>
  <c r="H1392"/>
  <c r="H1393"/>
  <c r="H1394"/>
  <c r="H1395"/>
  <c r="H1396"/>
  <c r="H1397"/>
  <c r="H1398"/>
  <c r="H1399"/>
  <c r="H1400"/>
  <c r="H1401"/>
  <c r="H1402"/>
  <c r="H1403"/>
  <c r="H1404"/>
  <c r="H1405"/>
  <c r="H1406"/>
  <c r="H1407"/>
  <c r="H1409"/>
  <c r="H1410"/>
  <c r="H1411"/>
  <c r="H1412"/>
  <c r="H1413"/>
  <c r="H1414"/>
  <c r="H1415"/>
  <c r="H1416"/>
  <c r="H1417"/>
  <c r="H1418"/>
  <c r="H1419"/>
  <c r="H1420"/>
  <c r="H1421"/>
  <c r="H1422"/>
  <c r="H1424"/>
  <c r="H1425"/>
  <c r="H1426"/>
  <c r="H1427"/>
  <c r="H1428"/>
  <c r="H1429"/>
  <c r="H1430"/>
  <c r="H1431"/>
  <c r="H1432"/>
  <c r="H1433"/>
  <c r="H1434"/>
  <c r="H1436"/>
  <c r="H1437"/>
  <c r="H1438"/>
  <c r="H1439"/>
  <c r="J1439"/>
  <c r="H1440"/>
  <c r="I1440" s="1"/>
  <c r="J1440"/>
  <c r="H1441"/>
  <c r="J1441"/>
  <c r="H1442"/>
  <c r="I1442" s="1"/>
  <c r="J1442"/>
  <c r="H1443"/>
  <c r="J1443"/>
  <c r="H1444"/>
  <c r="I1444" s="1"/>
  <c r="J1444"/>
  <c r="H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480"/>
  <c r="H1482"/>
  <c r="H1484"/>
  <c r="H1486"/>
  <c r="H1488"/>
  <c r="H1490"/>
  <c r="H1492"/>
  <c r="H1494"/>
  <c r="H1496"/>
  <c r="H1498"/>
  <c r="H1500"/>
  <c r="H1502"/>
  <c r="H1504"/>
  <c r="H1506"/>
  <c r="H1508"/>
  <c r="H1510"/>
  <c r="H1512"/>
  <c r="H1514"/>
  <c r="H1516"/>
  <c r="H1520"/>
  <c r="H1522"/>
  <c r="H1524"/>
  <c r="H1526"/>
  <c r="H1528"/>
  <c r="H1530"/>
  <c r="H1532"/>
  <c r="H1534"/>
  <c r="H1536"/>
  <c r="H1538"/>
  <c r="H1540"/>
  <c r="H1542"/>
  <c r="H1544"/>
  <c r="H1546"/>
  <c r="H1548"/>
  <c r="H1550"/>
  <c r="H1552"/>
  <c r="H1554"/>
  <c r="H1556"/>
  <c r="H1558"/>
  <c r="H1560"/>
  <c r="H1562"/>
  <c r="H1564"/>
  <c r="E408" i="4"/>
  <c r="D403" i="1" s="1"/>
  <c r="E636" i="4"/>
  <c r="D630" i="1" s="1"/>
  <c r="F351" i="4"/>
  <c r="D350"/>
  <c r="E6" i="5"/>
  <c r="I20" i="3"/>
  <c r="G289" i="9"/>
  <c r="E289" s="1"/>
  <c r="B289" s="1"/>
  <c r="F177" i="5"/>
  <c r="D176"/>
  <c r="G1445" i="1"/>
  <c r="H1446"/>
  <c r="H1447"/>
  <c r="H1448"/>
  <c r="H1449"/>
  <c r="H1450"/>
  <c r="H1451"/>
  <c r="H1452"/>
  <c r="H1455"/>
  <c r="H1456"/>
  <c r="H1457"/>
  <c r="H1458"/>
  <c r="H1459"/>
  <c r="H1460"/>
  <c r="H1462"/>
  <c r="H1463"/>
  <c r="H1464"/>
  <c r="H1465"/>
  <c r="H1466"/>
  <c r="H1467"/>
  <c r="H1468"/>
  <c r="H1471"/>
  <c r="H1472"/>
  <c r="H1473"/>
  <c r="H1474"/>
  <c r="H1476"/>
  <c r="H1477"/>
  <c r="H1478"/>
  <c r="H1479"/>
  <c r="G1480"/>
  <c r="H1566"/>
  <c r="H1568"/>
  <c r="H1570"/>
  <c r="H1572"/>
  <c r="H1574"/>
  <c r="H1576"/>
  <c r="H1578"/>
  <c r="H1580"/>
  <c r="L212" i="9"/>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D7" i="4"/>
  <c r="D133"/>
  <c r="D139"/>
  <c r="D163"/>
  <c r="D215"/>
  <c r="D298"/>
  <c r="F352"/>
  <c r="F364"/>
  <c r="F416"/>
  <c r="F421"/>
  <c r="F473"/>
  <c r="F485"/>
  <c r="F529"/>
  <c r="F581"/>
  <c r="F603"/>
  <c r="D7" i="5"/>
  <c r="D69"/>
  <c r="F119"/>
  <c r="F135"/>
  <c r="F149"/>
  <c r="F180"/>
  <c r="E291" i="9"/>
  <c r="B291" s="1"/>
  <c r="F190" i="5"/>
  <c r="E292" i="9"/>
  <c r="B292" s="1"/>
  <c r="F206" i="5"/>
  <c r="F238"/>
  <c r="F246"/>
  <c r="F5" i="6"/>
  <c r="D35"/>
  <c r="D89"/>
  <c r="D129"/>
  <c r="I10" i="9"/>
  <c r="H20"/>
  <c r="G20"/>
  <c r="B297"/>
  <c r="E296"/>
  <c r="I10" i="3" s="1"/>
  <c r="F152" i="4"/>
  <c r="F417"/>
  <c r="E286" i="9"/>
  <c r="B286" s="1"/>
  <c r="F88" i="5"/>
  <c r="E176"/>
  <c r="D42" i="8"/>
  <c r="B213" i="9"/>
  <c r="B215"/>
  <c r="B217"/>
  <c r="B219"/>
  <c r="B221"/>
  <c r="B223"/>
  <c r="B242"/>
  <c r="B244"/>
  <c r="B246"/>
  <c r="B248"/>
  <c r="F258" i="5" l="1"/>
  <c r="C1235" i="1"/>
  <c r="I23" i="3"/>
  <c r="D1214" i="1"/>
  <c r="I21" i="3"/>
  <c r="D1046" i="1"/>
  <c r="F12" i="5"/>
  <c r="C990" i="1"/>
  <c r="F114" i="6"/>
  <c r="H27" i="3"/>
  <c r="C1408" i="1"/>
  <c r="I28" i="3"/>
  <c r="D1435" i="1"/>
  <c r="H24" i="3"/>
  <c r="C1299" i="1"/>
  <c r="I1443"/>
  <c r="I1441"/>
  <c r="I1439"/>
  <c r="D43" i="8"/>
  <c r="F224" i="4"/>
  <c r="E407"/>
  <c r="D402" i="1" s="1"/>
  <c r="D293"/>
  <c r="F196" i="4"/>
  <c r="E151"/>
  <c r="D148" i="1"/>
  <c r="H148" s="1"/>
  <c r="F82" i="4"/>
  <c r="B191" i="9"/>
  <c r="C522" i="1"/>
  <c r="F528" i="4"/>
  <c r="F593"/>
  <c r="C587" i="1"/>
  <c r="D420" i="4"/>
  <c r="C415" i="1"/>
  <c r="F644" i="4"/>
  <c r="C638" i="1"/>
  <c r="F263" i="4"/>
  <c r="C259" i="1"/>
  <c r="F106" i="4"/>
  <c r="C102" i="1"/>
  <c r="F50" i="4"/>
  <c r="C46" i="1"/>
  <c r="G295" i="9"/>
  <c r="E295" s="1"/>
  <c r="B295" s="1"/>
  <c r="K1432"/>
  <c r="I34" i="3"/>
  <c r="C1517" i="1"/>
  <c r="E175" i="5"/>
  <c r="D1152" i="1" s="1"/>
  <c r="I22" i="3"/>
  <c r="D1153" i="1"/>
  <c r="F129" i="6"/>
  <c r="C1423" i="1"/>
  <c r="H25" i="3"/>
  <c r="F35" i="6"/>
  <c r="C1329" i="1"/>
  <c r="H20" i="3"/>
  <c r="F7" i="5"/>
  <c r="C985" i="1"/>
  <c r="D407" i="4"/>
  <c r="F298"/>
  <c r="C293" i="1"/>
  <c r="F163" i="4"/>
  <c r="C159" i="1"/>
  <c r="F133" i="4"/>
  <c r="C129" i="1"/>
  <c r="D408" i="4"/>
  <c r="F350"/>
  <c r="C345" i="1"/>
  <c r="E165" i="9"/>
  <c r="B165" s="1"/>
  <c r="F212"/>
  <c r="D151" i="4"/>
  <c r="I1478" i="1"/>
  <c r="I1476"/>
  <c r="I1474"/>
  <c r="I1472"/>
  <c r="I1468"/>
  <c r="I1466"/>
  <c r="I1464"/>
  <c r="I1462"/>
  <c r="I1460"/>
  <c r="I1458"/>
  <c r="I1456"/>
  <c r="I1452"/>
  <c r="I1450"/>
  <c r="I1448"/>
  <c r="I1446"/>
  <c r="F89" i="6"/>
  <c r="C1383" i="1"/>
  <c r="D68" i="5"/>
  <c r="D6" s="1"/>
  <c r="F69"/>
  <c r="C1047" i="1"/>
  <c r="F215" i="4"/>
  <c r="C211" i="1"/>
  <c r="F139" i="4"/>
  <c r="C135" i="1"/>
  <c r="D6" i="4"/>
  <c r="F7"/>
  <c r="C3" i="1"/>
  <c r="D175" i="5"/>
  <c r="H22" i="3"/>
  <c r="F176" i="5"/>
  <c r="C1153" i="1"/>
  <c r="D984"/>
  <c r="E639" i="4"/>
  <c r="D407" i="1"/>
  <c r="G294" i="9"/>
  <c r="E294" s="1"/>
  <c r="E20"/>
  <c r="D141" i="6"/>
  <c r="I1479" i="1"/>
  <c r="I1477"/>
  <c r="I1473"/>
  <c r="I1471"/>
  <c r="I1467"/>
  <c r="I1465"/>
  <c r="I1463"/>
  <c r="I1459"/>
  <c r="I1457"/>
  <c r="I1455"/>
  <c r="I1451"/>
  <c r="I1449"/>
  <c r="I1447"/>
  <c r="G1235" l="1"/>
  <c r="H1235"/>
  <c r="H1214"/>
  <c r="G1214"/>
  <c r="H276" i="9"/>
  <c r="H990" i="1"/>
  <c r="G990"/>
  <c r="G1408"/>
  <c r="H1408"/>
  <c r="H1299"/>
  <c r="G1299"/>
  <c r="I35" i="3"/>
  <c r="C1518" i="1"/>
  <c r="D147"/>
  <c r="I17" i="3"/>
  <c r="E289" i="4"/>
  <c r="G148" i="1"/>
  <c r="H522"/>
  <c r="G522"/>
  <c r="H587"/>
  <c r="G587"/>
  <c r="C414"/>
  <c r="F420" i="4"/>
  <c r="D636"/>
  <c r="D635"/>
  <c r="H415" i="1"/>
  <c r="G415"/>
  <c r="H638"/>
  <c r="G638"/>
  <c r="G259"/>
  <c r="H259"/>
  <c r="H102"/>
  <c r="G102"/>
  <c r="G46"/>
  <c r="H46"/>
  <c r="G282" i="9"/>
  <c r="E282" s="1"/>
  <c r="B282" s="1"/>
  <c r="G276"/>
  <c r="E276" s="1"/>
  <c r="F6" i="5"/>
  <c r="C984" i="1"/>
  <c r="B294" i="9"/>
  <c r="E293"/>
  <c r="G1153" i="1"/>
  <c r="H1153"/>
  <c r="G3"/>
  <c r="H3"/>
  <c r="F6" i="4"/>
  <c r="H16" i="3"/>
  <c r="D412" i="4"/>
  <c r="C2" i="1"/>
  <c r="G1383"/>
  <c r="H1383"/>
  <c r="H17" i="3"/>
  <c r="D289" i="4"/>
  <c r="F151"/>
  <c r="C147" i="1"/>
  <c r="H129"/>
  <c r="G129"/>
  <c r="H159"/>
  <c r="G159"/>
  <c r="H293"/>
  <c r="G293"/>
  <c r="F407" i="4"/>
  <c r="C402" i="1"/>
  <c r="G1423"/>
  <c r="H1423"/>
  <c r="H28" i="3"/>
  <c r="F141" i="6"/>
  <c r="C1435" i="1"/>
  <c r="B20" i="9"/>
  <c r="E19"/>
  <c r="D633" i="1"/>
  <c r="F175" i="5"/>
  <c r="C1152" i="1"/>
  <c r="H135"/>
  <c r="G135"/>
  <c r="H211"/>
  <c r="G211"/>
  <c r="H1047"/>
  <c r="G1047"/>
  <c r="F68" i="5"/>
  <c r="H21" i="3"/>
  <c r="C1046" i="1"/>
  <c r="B212" i="9"/>
  <c r="H345" i="1"/>
  <c r="G345"/>
  <c r="F408" i="4"/>
  <c r="C403" i="1"/>
  <c r="H985"/>
  <c r="G985"/>
  <c r="G1329"/>
  <c r="H1329"/>
  <c r="H9" i="3"/>
  <c r="H1517" i="1"/>
  <c r="G1517"/>
  <c r="H11" i="3"/>
  <c r="G299" i="9"/>
  <c r="E299" s="1"/>
  <c r="G1518" i="1" l="1"/>
  <c r="H1518"/>
  <c r="E291" i="4"/>
  <c r="D287" i="1" s="1"/>
  <c r="D285"/>
  <c r="E413" i="4"/>
  <c r="E290"/>
  <c r="D286" i="1" s="1"/>
  <c r="F636" i="4"/>
  <c r="C630" i="1"/>
  <c r="H414"/>
  <c r="G414"/>
  <c r="F635" i="4"/>
  <c r="C629" i="1"/>
  <c r="B299" i="9"/>
  <c r="E298"/>
  <c r="I9" i="3" s="1"/>
  <c r="H1046" i="1"/>
  <c r="G1046"/>
  <c r="H402"/>
  <c r="G402"/>
  <c r="H147"/>
  <c r="G147"/>
  <c r="D413" i="4"/>
  <c r="D291"/>
  <c r="F289"/>
  <c r="C285" i="1"/>
  <c r="G2"/>
  <c r="H2"/>
  <c r="D290" i="4"/>
  <c r="K3" i="9"/>
  <c r="N3"/>
  <c r="I11" i="3"/>
  <c r="H403" i="1"/>
  <c r="G403"/>
  <c r="G1152"/>
  <c r="H1152"/>
  <c r="G1435"/>
  <c r="H1435"/>
  <c r="D639" i="4"/>
  <c r="D414"/>
  <c r="F412"/>
  <c r="C407" i="1"/>
  <c r="H8" i="3"/>
  <c r="H984" i="1"/>
  <c r="G984"/>
  <c r="B276" i="9"/>
  <c r="E275"/>
  <c r="E414" i="4" l="1"/>
  <c r="D409" i="1" s="1"/>
  <c r="E415" i="4"/>
  <c r="D410" i="1" s="1"/>
  <c r="E640" i="4"/>
  <c r="D408" i="1"/>
  <c r="G629"/>
  <c r="H629"/>
  <c r="G630"/>
  <c r="H630"/>
  <c r="D640" i="4"/>
  <c r="D415"/>
  <c r="F413"/>
  <c r="C408" i="1"/>
  <c r="M3" i="9"/>
  <c r="I8" i="3"/>
  <c r="D641" i="4"/>
  <c r="F639"/>
  <c r="C633" i="1"/>
  <c r="H407"/>
  <c r="G407"/>
  <c r="F414" i="4"/>
  <c r="C409" i="1"/>
  <c r="F290" i="4"/>
  <c r="C286" i="1"/>
  <c r="H285"/>
  <c r="G285"/>
  <c r="F291" i="4"/>
  <c r="C287" i="1"/>
  <c r="E641" i="4" l="1"/>
  <c r="D635" i="1" s="1"/>
  <c r="E642" i="4"/>
  <c r="D634" i="1"/>
  <c r="H287"/>
  <c r="G287"/>
  <c r="H286"/>
  <c r="G286"/>
  <c r="H409"/>
  <c r="G409"/>
  <c r="H633"/>
  <c r="G633"/>
  <c r="F641" i="4"/>
  <c r="C635" i="1"/>
  <c r="D642" i="4"/>
  <c r="F640"/>
  <c r="C634" i="1"/>
  <c r="H408"/>
  <c r="G408"/>
  <c r="F415" i="4"/>
  <c r="C410" i="1"/>
  <c r="D636" l="1"/>
  <c r="H410"/>
  <c r="G410"/>
  <c r="H634"/>
  <c r="G634"/>
  <c r="D646" i="4"/>
  <c r="F642"/>
  <c r="C636" i="1"/>
  <c r="H635"/>
  <c r="G635"/>
  <c r="D640" l="1"/>
  <c r="I19" i="3"/>
  <c r="I18"/>
  <c r="D639" i="1"/>
  <c r="F646" i="4"/>
  <c r="H19" i="3"/>
  <c r="C640" i="1"/>
  <c r="H636"/>
  <c r="G636"/>
  <c r="H18" i="3"/>
  <c r="F645" i="4"/>
  <c r="C639" i="1"/>
  <c r="H7" i="3" s="1"/>
  <c r="H639" i="1" l="1"/>
  <c r="G639"/>
  <c r="H640"/>
  <c r="G640"/>
  <c r="J3" i="9"/>
  <c r="I7" i="3"/>
  <c r="L272" i="9" l="1"/>
  <c r="G18"/>
  <c r="M272"/>
  <c r="H18"/>
  <c r="I6"/>
  <c r="J7"/>
  <c r="K8"/>
  <c r="J11"/>
  <c r="K12"/>
  <c r="G17"/>
  <c r="G16"/>
  <c r="H15"/>
  <c r="H17"/>
  <c r="H16"/>
  <c r="G15"/>
  <c r="I5"/>
  <c r="J6"/>
  <c r="K7"/>
  <c r="I9"/>
  <c r="J10"/>
  <c r="K11"/>
  <c r="I13"/>
  <c r="I7"/>
  <c r="I11"/>
  <c r="J5"/>
  <c r="K6"/>
  <c r="I8"/>
  <c r="J9"/>
  <c r="K10"/>
  <c r="I12"/>
  <c r="J13"/>
  <c r="I17"/>
  <c r="L16"/>
  <c r="M15"/>
  <c r="J17"/>
  <c r="M16"/>
  <c r="L15"/>
  <c r="K5"/>
  <c r="J8"/>
  <c r="K9"/>
  <c r="J12"/>
  <c r="K13"/>
  <c r="F15" l="1"/>
  <c r="F16"/>
  <c r="E7"/>
  <c r="B7" s="1"/>
  <c r="E9"/>
  <c r="B9" s="1"/>
  <c r="E15"/>
  <c r="E16"/>
  <c r="E6"/>
  <c r="B6" s="1"/>
  <c r="F272"/>
  <c r="B15"/>
  <c r="E8"/>
  <c r="B8" s="1"/>
  <c r="E12"/>
  <c r="B12" s="1"/>
  <c r="E11"/>
  <c r="B11" s="1"/>
  <c r="E13"/>
  <c r="B13" s="1"/>
  <c r="E10"/>
  <c r="B10" s="1"/>
  <c r="E5"/>
  <c r="E17"/>
  <c r="B17" s="1"/>
  <c r="E18"/>
  <c r="B18" s="1"/>
  <c r="B16" l="1"/>
  <c r="F14"/>
  <c r="B272"/>
  <c r="F19"/>
  <c r="E14"/>
  <c r="B5"/>
  <c r="E4"/>
  <c r="F3" l="1"/>
  <c r="E3"/>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<sst xmlns="http://schemas.openxmlformats.org/spreadsheetml/2006/main" count="4312" uniqueCount="3393">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</sst>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0" fillId="0" borderId="0" xfId="0" applyNumberFormat="1" applyFont="1" applyFill="1" applyBorder="1" applyProtection="1">
      <protection locked="0"/>
    </xf>
    <xf numFmtId="4" fontId="17" fillId="0" borderId="40" xfId="0" applyNumberFormat="1" applyFont="1" applyFill="1" applyBorder="1" applyAlignment="1" applyProtection="1">
      <alignment horizontal="right" vertical="top" shrinkToFi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12338810</v>
      </c>
      <c r="D2" s="6">
        <f>'PR-RAS'!E6</f>
        <v>14008808.82</v>
      </c>
      <c r="E2" s="6">
        <v>0</v>
      </c>
      <c r="F2" s="6">
        <v>0</v>
      </c>
      <c r="G2" s="7">
        <f t="shared" ref="G2:G264" si="0">(B2/1000)*(C2*1+D2*2)</f>
        <v>40356.427640000002</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c r="A3" s="9">
        <v>151</v>
      </c>
      <c r="B3" s="1">
        <v>2</v>
      </c>
      <c r="C3" s="1">
        <f>'PR-RAS'!D7</f>
        <v>1591848</v>
      </c>
      <c r="D3" s="1">
        <f>'PR-RAS'!E7</f>
        <v>2213811.84</v>
      </c>
      <c r="E3" s="1">
        <v>0</v>
      </c>
      <c r="F3" s="1">
        <v>0</v>
      </c>
      <c r="G3" s="2">
        <f t="shared" si="0"/>
        <v>12038.943359999999</v>
      </c>
      <c r="H3" s="2">
        <f t="shared" si="1"/>
        <v>0.16000000014901161</v>
      </c>
      <c r="I3" s="10">
        <v>0</v>
      </c>
      <c r="J3" s="3"/>
      <c r="K3" s="4"/>
      <c r="L3" s="4"/>
      <c r="M3" s="4"/>
      <c r="N3" s="4"/>
      <c r="O3" s="4"/>
      <c r="P3" s="4"/>
      <c r="Q3" s="4"/>
      <c r="R3" s="4"/>
      <c r="S3" s="4"/>
      <c r="T3" s="4"/>
      <c r="U3" s="4"/>
      <c r="V3" s="4"/>
      <c r="W3" s="4"/>
      <c r="X3" s="4"/>
      <c r="Y3" s="4"/>
      <c r="Z3" s="4"/>
    </row>
    <row r="4" spans="1:26" ht="12.75" customHeight="1">
      <c r="A4" s="9">
        <v>151</v>
      </c>
      <c r="B4" s="1">
        <v>3</v>
      </c>
      <c r="C4" s="1">
        <f>'PR-RAS'!D8</f>
        <v>1330654</v>
      </c>
      <c r="D4" s="1">
        <f>'PR-RAS'!E8</f>
        <v>1837057</v>
      </c>
      <c r="E4" s="1">
        <v>0</v>
      </c>
      <c r="F4" s="1">
        <v>0</v>
      </c>
      <c r="G4" s="2">
        <f t="shared" si="0"/>
        <v>15014.304</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1330654</v>
      </c>
      <c r="D5" s="1">
        <f>'PR-RAS'!E9</f>
        <v>1837057</v>
      </c>
      <c r="E5" s="1">
        <v>0</v>
      </c>
      <c r="F5" s="1">
        <v>0</v>
      </c>
      <c r="G5" s="2">
        <f t="shared" si="0"/>
        <v>20019.072</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200121</v>
      </c>
      <c r="D19" s="1">
        <f>'PR-RAS'!E23</f>
        <v>268175.28999999998</v>
      </c>
      <c r="E19" s="1">
        <v>0</v>
      </c>
      <c r="F19" s="1">
        <v>0</v>
      </c>
      <c r="G19" s="2">
        <f t="shared" si="0"/>
        <v>13256.488439999997</v>
      </c>
      <c r="H19" s="2">
        <f t="shared" si="1"/>
        <v>0.28999999997904524</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35472</v>
      </c>
      <c r="D20" s="1">
        <f>'PR-RAS'!E24</f>
        <v>31471.89</v>
      </c>
      <c r="E20" s="1">
        <v>0</v>
      </c>
      <c r="F20" s="1">
        <v>0</v>
      </c>
      <c r="G20" s="2">
        <f t="shared" si="0"/>
        <v>1869.8998199999999</v>
      </c>
      <c r="H20" s="2">
        <f t="shared" si="1"/>
        <v>0.11000000000058208</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164649</v>
      </c>
      <c r="D23" s="1">
        <f>'PR-RAS'!E27</f>
        <v>236703.4</v>
      </c>
      <c r="E23" s="1">
        <v>0</v>
      </c>
      <c r="F23" s="1">
        <v>0</v>
      </c>
      <c r="G23" s="2">
        <f t="shared" si="0"/>
        <v>14037.2276</v>
      </c>
      <c r="H23" s="2">
        <f t="shared" si="1"/>
        <v>0.39999999999417923</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61073</v>
      </c>
      <c r="D25" s="1">
        <f>'PR-RAS'!E29</f>
        <v>108579.55</v>
      </c>
      <c r="E25" s="1">
        <v>0</v>
      </c>
      <c r="F25" s="1">
        <v>0</v>
      </c>
      <c r="G25" s="2">
        <f t="shared" si="0"/>
        <v>6677.5703999999996</v>
      </c>
      <c r="H25" s="2">
        <f t="shared" si="1"/>
        <v>0.44999999999708962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61073</v>
      </c>
      <c r="D27" s="1">
        <f>'PR-RAS'!E31</f>
        <v>108579.55</v>
      </c>
      <c r="E27" s="1">
        <v>0</v>
      </c>
      <c r="F27" s="1">
        <v>0</v>
      </c>
      <c r="G27" s="2">
        <f t="shared" si="0"/>
        <v>7234.034599999999</v>
      </c>
      <c r="H27" s="2">
        <f t="shared" si="1"/>
        <v>0.44999999999708962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7053126</v>
      </c>
      <c r="D46" s="1">
        <f>'PR-RAS'!E50</f>
        <v>7630086.0899999999</v>
      </c>
      <c r="E46" s="1">
        <v>0</v>
      </c>
      <c r="F46" s="1">
        <v>0</v>
      </c>
      <c r="G46" s="2">
        <f t="shared" si="0"/>
        <v>1004098.4180999999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4575298</v>
      </c>
      <c r="D55" s="1">
        <f>'PR-RAS'!E59</f>
        <v>4973793.78</v>
      </c>
      <c r="E55" s="1">
        <v>0</v>
      </c>
      <c r="F55" s="1">
        <v>0</v>
      </c>
      <c r="G55" s="2">
        <f t="shared" si="0"/>
        <v>784235.82024000003</v>
      </c>
      <c r="H55" s="2">
        <f t="shared" si="1"/>
        <v>0.21999999973922968</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4575298</v>
      </c>
      <c r="D56" s="1">
        <f>'PR-RAS'!E60</f>
        <v>4775513.33</v>
      </c>
      <c r="E56" s="1">
        <v>0</v>
      </c>
      <c r="F56" s="1">
        <v>0</v>
      </c>
      <c r="G56" s="2">
        <f t="shared" si="0"/>
        <v>776947.85629999998</v>
      </c>
      <c r="H56" s="2">
        <f t="shared" si="1"/>
        <v>0.33000000007450581</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198280.45</v>
      </c>
      <c r="E57" s="1">
        <v>0</v>
      </c>
      <c r="F57" s="1">
        <v>0</v>
      </c>
      <c r="G57" s="2">
        <f t="shared" si="0"/>
        <v>22207.410400000001</v>
      </c>
      <c r="H57" s="2">
        <f t="shared" si="1"/>
        <v>0.45000000001164153</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2377039</v>
      </c>
      <c r="D58" s="1">
        <f>'PR-RAS'!E62</f>
        <v>2481582.56</v>
      </c>
      <c r="E58" s="1">
        <v>0</v>
      </c>
      <c r="F58" s="1">
        <v>0</v>
      </c>
      <c r="G58" s="2">
        <f t="shared" si="0"/>
        <v>418391.63484000001</v>
      </c>
      <c r="H58" s="2">
        <f t="shared" si="1"/>
        <v>0.43999999994412065</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2377039</v>
      </c>
      <c r="D60" s="1">
        <f>'PR-RAS'!E64</f>
        <v>2481582.56</v>
      </c>
      <c r="E60" s="1">
        <v>0</v>
      </c>
      <c r="F60" s="1">
        <v>0</v>
      </c>
      <c r="G60" s="2">
        <f t="shared" si="0"/>
        <v>433072.04307999997</v>
      </c>
      <c r="H60" s="2">
        <f t="shared" si="1"/>
        <v>0.43999999994412065</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100789</v>
      </c>
      <c r="D70" s="1">
        <f>'PR-RAS'!E74</f>
        <v>174709.75</v>
      </c>
      <c r="E70" s="1">
        <v>0</v>
      </c>
      <c r="F70" s="1">
        <v>0</v>
      </c>
      <c r="G70" s="2">
        <f t="shared" si="0"/>
        <v>31064.386500000004</v>
      </c>
      <c r="H70" s="2">
        <f t="shared" si="1"/>
        <v>0.25</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100789</v>
      </c>
      <c r="D71" s="1">
        <f>'PR-RAS'!E75</f>
        <v>174709.75</v>
      </c>
      <c r="E71" s="1">
        <v>0</v>
      </c>
      <c r="F71" s="1">
        <v>0</v>
      </c>
      <c r="G71" s="2">
        <f t="shared" si="0"/>
        <v>31514.595000000005</v>
      </c>
      <c r="H71" s="2">
        <f t="shared" si="1"/>
        <v>0.25</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111926</v>
      </c>
      <c r="D78" s="1">
        <f>'PR-RAS'!E82</f>
        <v>149960.35999999999</v>
      </c>
      <c r="E78" s="1">
        <v>0</v>
      </c>
      <c r="F78" s="1">
        <v>0</v>
      </c>
      <c r="G78" s="2">
        <f t="shared" si="0"/>
        <v>31712.197439999996</v>
      </c>
      <c r="H78" s="2">
        <f t="shared" si="1"/>
        <v>0.35999999998603016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10</v>
      </c>
      <c r="D79" s="1">
        <f>'PR-RAS'!E83</f>
        <v>9.0399999999999991</v>
      </c>
      <c r="E79" s="1">
        <v>0</v>
      </c>
      <c r="F79" s="1">
        <v>0</v>
      </c>
      <c r="G79" s="2">
        <f t="shared" si="0"/>
        <v>2.1902399999999997</v>
      </c>
      <c r="H79" s="2">
        <f t="shared" si="1"/>
        <v>3.9999999999999147E-2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10</v>
      </c>
      <c r="D81" s="1">
        <f>'PR-RAS'!E85</f>
        <v>9.0399999999999991</v>
      </c>
      <c r="E81" s="1">
        <v>0</v>
      </c>
      <c r="F81" s="1">
        <v>0</v>
      </c>
      <c r="G81" s="2">
        <f t="shared" si="0"/>
        <v>2.2464</v>
      </c>
      <c r="H81" s="2">
        <f t="shared" si="1"/>
        <v>3.9999999999999147E-2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111916</v>
      </c>
      <c r="D87" s="1">
        <f>'PR-RAS'!E91</f>
        <v>149951.31999999998</v>
      </c>
      <c r="E87" s="1">
        <v>0</v>
      </c>
      <c r="F87" s="1">
        <v>0</v>
      </c>
      <c r="G87" s="2">
        <f t="shared" si="0"/>
        <v>35416.40303999999</v>
      </c>
      <c r="H87" s="2">
        <f t="shared" si="1"/>
        <v>0.31999999997788109</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5555</v>
      </c>
      <c r="D88" s="1">
        <f>'PR-RAS'!E92</f>
        <v>5555</v>
      </c>
      <c r="E88" s="1">
        <v>0</v>
      </c>
      <c r="F88" s="1">
        <v>0</v>
      </c>
      <c r="G88" s="2">
        <f t="shared" si="0"/>
        <v>1449.8549999999998</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73653</v>
      </c>
      <c r="D89" s="1">
        <f>'PR-RAS'!E93</f>
        <v>82970.759999999995</v>
      </c>
      <c r="E89" s="1">
        <v>0</v>
      </c>
      <c r="F89" s="1">
        <v>0</v>
      </c>
      <c r="G89" s="2">
        <f t="shared" si="0"/>
        <v>21084.317759999998</v>
      </c>
      <c r="H89" s="2">
        <f t="shared" si="1"/>
        <v>0.24000000000523869</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30142</v>
      </c>
      <c r="D90" s="1">
        <f>'PR-RAS'!E94</f>
        <v>46890.79</v>
      </c>
      <c r="E90" s="1">
        <v>0</v>
      </c>
      <c r="F90" s="1">
        <v>0</v>
      </c>
      <c r="G90" s="2">
        <f t="shared" si="0"/>
        <v>11029.198619999999</v>
      </c>
      <c r="H90" s="2">
        <f t="shared" si="1"/>
        <v>0.20999999999912689</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2566</v>
      </c>
      <c r="D93" s="1">
        <f>'PR-RAS'!E97</f>
        <v>14534.77</v>
      </c>
      <c r="E93" s="1">
        <v>0</v>
      </c>
      <c r="F93" s="1">
        <v>0</v>
      </c>
      <c r="G93" s="2">
        <f t="shared" si="0"/>
        <v>2910.4696800000002</v>
      </c>
      <c r="H93" s="2">
        <f t="shared" si="1"/>
        <v>0.22999999999956344</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3581710</v>
      </c>
      <c r="D102" s="1">
        <f>'PR-RAS'!E106</f>
        <v>4014250.5300000003</v>
      </c>
      <c r="E102" s="1">
        <v>0</v>
      </c>
      <c r="F102" s="1">
        <v>0</v>
      </c>
      <c r="G102" s="2">
        <f t="shared" si="0"/>
        <v>1172631.31706</v>
      </c>
      <c r="H102" s="2">
        <f t="shared" si="1"/>
        <v>0.46999999973922968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5029</v>
      </c>
      <c r="D103" s="1">
        <f>'PR-RAS'!E107</f>
        <v>26.08</v>
      </c>
      <c r="E103" s="1">
        <v>0</v>
      </c>
      <c r="F103" s="1">
        <v>0</v>
      </c>
      <c r="G103" s="2">
        <f t="shared" si="0"/>
        <v>518.27832000000001</v>
      </c>
      <c r="H103" s="2">
        <f t="shared" si="1"/>
        <v>7.9999999999998295E-2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5029</v>
      </c>
      <c r="D107" s="1">
        <f>'PR-RAS'!E111</f>
        <v>26.08</v>
      </c>
      <c r="E107" s="1">
        <v>0</v>
      </c>
      <c r="F107" s="1">
        <v>0</v>
      </c>
      <c r="G107" s="2">
        <f t="shared" si="0"/>
        <v>538.60295999999994</v>
      </c>
      <c r="H107" s="2">
        <f t="shared" si="1"/>
        <v>7.9999999999998295E-2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2234080</v>
      </c>
      <c r="D108" s="1">
        <f>'PR-RAS'!E112</f>
        <v>2677802</v>
      </c>
      <c r="E108" s="1">
        <v>0</v>
      </c>
      <c r="F108" s="1">
        <v>0</v>
      </c>
      <c r="G108" s="2">
        <f t="shared" si="0"/>
        <v>812096.18799999997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49183</v>
      </c>
      <c r="D110" s="1">
        <f>'PR-RAS'!E114</f>
        <v>53959.07</v>
      </c>
      <c r="E110" s="1">
        <v>0</v>
      </c>
      <c r="F110" s="1">
        <v>0</v>
      </c>
      <c r="G110" s="2">
        <f t="shared" si="0"/>
        <v>17124.024260000002</v>
      </c>
      <c r="H110" s="2">
        <f t="shared" si="1"/>
        <v>6.9999999999708962E-2</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1608554</v>
      </c>
      <c r="D111" s="1">
        <f>'PR-RAS'!E115</f>
        <v>1484391.01</v>
      </c>
      <c r="E111" s="1">
        <v>0</v>
      </c>
      <c r="F111" s="1">
        <v>0</v>
      </c>
      <c r="G111" s="2">
        <f t="shared" si="0"/>
        <v>503506.96219999995</v>
      </c>
      <c r="H111" s="2">
        <f t="shared" si="1"/>
        <v>1.0000000009313226E-2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576343</v>
      </c>
      <c r="D113" s="1">
        <f>'PR-RAS'!E117</f>
        <v>1139451.92</v>
      </c>
      <c r="E113" s="1">
        <v>0</v>
      </c>
      <c r="F113" s="1">
        <v>0</v>
      </c>
      <c r="G113" s="2">
        <f t="shared" si="0"/>
        <v>319787.64607999998</v>
      </c>
      <c r="H113" s="2">
        <f t="shared" si="1"/>
        <v>8.0000000074505806E-2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1342601</v>
      </c>
      <c r="D116" s="1">
        <f>'PR-RAS'!E120</f>
        <v>1336422.4500000002</v>
      </c>
      <c r="E116" s="1">
        <v>0</v>
      </c>
      <c r="F116" s="1">
        <v>0</v>
      </c>
      <c r="G116" s="2">
        <f t="shared" si="0"/>
        <v>461776.27850000007</v>
      </c>
      <c r="H116" s="2">
        <f t="shared" si="1"/>
        <v>0.45000000018626451</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75900</v>
      </c>
      <c r="D117" s="1">
        <f>'PR-RAS'!E121</f>
        <v>30548.6</v>
      </c>
      <c r="E117" s="1">
        <v>0</v>
      </c>
      <c r="F117" s="1">
        <v>0</v>
      </c>
      <c r="G117" s="2">
        <f t="shared" si="0"/>
        <v>15891.675200000001</v>
      </c>
      <c r="H117" s="2">
        <f t="shared" si="1"/>
        <v>0.40000000000145519</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1266701</v>
      </c>
      <c r="D118" s="1">
        <f>'PR-RAS'!E122</f>
        <v>1305873.8500000001</v>
      </c>
      <c r="E118" s="1">
        <v>0</v>
      </c>
      <c r="F118" s="1">
        <v>0</v>
      </c>
      <c r="G118" s="2">
        <f t="shared" si="0"/>
        <v>453778.49790000007</v>
      </c>
      <c r="H118" s="2">
        <f t="shared" si="1"/>
        <v>0.14999999990686774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200</v>
      </c>
      <c r="D135" s="1">
        <f>'PR-RAS'!E139</f>
        <v>700</v>
      </c>
      <c r="E135" s="1">
        <v>0</v>
      </c>
      <c r="F135" s="1">
        <v>0</v>
      </c>
      <c r="G135" s="2">
        <f t="shared" si="0"/>
        <v>214.4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200</v>
      </c>
      <c r="D136" s="1">
        <f>'PR-RAS'!E140</f>
        <v>700</v>
      </c>
      <c r="E136" s="1">
        <v>0</v>
      </c>
      <c r="F136" s="1">
        <v>0</v>
      </c>
      <c r="G136" s="2">
        <f t="shared" si="0"/>
        <v>216</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200</v>
      </c>
      <c r="D145" s="1">
        <f>'PR-RAS'!E149</f>
        <v>700</v>
      </c>
      <c r="E145" s="1">
        <v>0</v>
      </c>
      <c r="F145" s="1">
        <v>0</v>
      </c>
      <c r="G145" s="2">
        <f t="shared" si="0"/>
        <v>230.39999999999998</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8448199</v>
      </c>
      <c r="D147" s="1">
        <f>'PR-RAS'!E151</f>
        <v>8073945.5099999988</v>
      </c>
      <c r="E147" s="1">
        <v>0</v>
      </c>
      <c r="F147" s="1">
        <v>0</v>
      </c>
      <c r="G147" s="2">
        <f t="shared" si="0"/>
        <v>3591029.1429199991</v>
      </c>
      <c r="H147" s="2">
        <f t="shared" si="1"/>
        <v>0.49000000115483999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2105002</v>
      </c>
      <c r="D148" s="1">
        <f>'PR-RAS'!E152</f>
        <v>1890111.0999999999</v>
      </c>
      <c r="E148" s="1">
        <v>0</v>
      </c>
      <c r="F148" s="1">
        <v>0</v>
      </c>
      <c r="G148" s="2">
        <f t="shared" si="0"/>
        <v>865127.95739999984</v>
      </c>
      <c r="H148" s="2">
        <f t="shared" si="1"/>
        <v>9.9999999860301614E-2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1643606</v>
      </c>
      <c r="D149" s="1">
        <f>'PR-RAS'!E153</f>
        <v>1519367.4</v>
      </c>
      <c r="E149" s="1">
        <v>0</v>
      </c>
      <c r="F149" s="1">
        <v>0</v>
      </c>
      <c r="G149" s="2">
        <f t="shared" si="0"/>
        <v>692986.43839999998</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1643606</v>
      </c>
      <c r="D150" s="1">
        <f>'PR-RAS'!E154</f>
        <v>1519367.4</v>
      </c>
      <c r="E150" s="1">
        <v>0</v>
      </c>
      <c r="F150" s="1">
        <v>0</v>
      </c>
      <c r="G150" s="2">
        <f t="shared" si="0"/>
        <v>697668.77919999999</v>
      </c>
      <c r="H150" s="2">
        <f t="shared" si="1"/>
        <v>0.39999999990686774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186454</v>
      </c>
      <c r="D154" s="1">
        <f>'PR-RAS'!E158</f>
        <v>130087.4</v>
      </c>
      <c r="E154" s="1">
        <v>0</v>
      </c>
      <c r="F154" s="1">
        <v>0</v>
      </c>
      <c r="G154" s="2">
        <f t="shared" si="0"/>
        <v>68334.206399999995</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274942</v>
      </c>
      <c r="D155" s="1">
        <f>'PR-RAS'!E159</f>
        <v>240656.3</v>
      </c>
      <c r="E155" s="1">
        <v>0</v>
      </c>
      <c r="F155" s="1">
        <v>0</v>
      </c>
      <c r="G155" s="2">
        <f t="shared" si="0"/>
        <v>116463.20839999999</v>
      </c>
      <c r="H155" s="2">
        <f t="shared" si="1"/>
        <v>0.29999999998835847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274942</v>
      </c>
      <c r="D157" s="1">
        <f>'PR-RAS'!E161</f>
        <v>240656.3</v>
      </c>
      <c r="E157" s="1">
        <v>0</v>
      </c>
      <c r="F157" s="1">
        <v>0</v>
      </c>
      <c r="G157" s="2">
        <f t="shared" si="0"/>
        <v>117975.71759999999</v>
      </c>
      <c r="H157" s="2">
        <f t="shared" si="1"/>
        <v>0.29999999998835847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3403156</v>
      </c>
      <c r="D159" s="1">
        <f>'PR-RAS'!E163</f>
        <v>3625463.6799999997</v>
      </c>
      <c r="E159" s="1">
        <v>0</v>
      </c>
      <c r="F159" s="1">
        <v>0</v>
      </c>
      <c r="G159" s="2">
        <f t="shared" si="0"/>
        <v>1683345.1708799999</v>
      </c>
      <c r="H159" s="2">
        <f t="shared" si="1"/>
        <v>0.32000000029802322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106889</v>
      </c>
      <c r="D160" s="1">
        <f>'PR-RAS'!E164</f>
        <v>91132.7</v>
      </c>
      <c r="E160" s="1">
        <v>0</v>
      </c>
      <c r="F160" s="1">
        <v>0</v>
      </c>
      <c r="G160" s="2">
        <f t="shared" si="0"/>
        <v>45975.549600000006</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1686</v>
      </c>
      <c r="D161" s="1">
        <f>'PR-RAS'!E165</f>
        <v>1823</v>
      </c>
      <c r="E161" s="1">
        <v>0</v>
      </c>
      <c r="F161" s="1">
        <v>0</v>
      </c>
      <c r="G161" s="2">
        <f t="shared" si="0"/>
        <v>853.12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80800</v>
      </c>
      <c r="D162" s="1">
        <f>'PR-RAS'!E166</f>
        <v>79484.7</v>
      </c>
      <c r="E162" s="1">
        <v>0</v>
      </c>
      <c r="F162" s="1">
        <v>0</v>
      </c>
      <c r="G162" s="2">
        <f t="shared" si="0"/>
        <v>38602.873399999997</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6262</v>
      </c>
      <c r="D163" s="1">
        <f>'PR-RAS'!E167</f>
        <v>9825</v>
      </c>
      <c r="E163" s="1">
        <v>0</v>
      </c>
      <c r="F163" s="1">
        <v>0</v>
      </c>
      <c r="G163" s="2">
        <f t="shared" si="0"/>
        <v>4197.7439999999997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18141</v>
      </c>
      <c r="D164" s="1">
        <f>'PR-RAS'!E168</f>
        <v>0</v>
      </c>
      <c r="E164" s="1">
        <v>0</v>
      </c>
      <c r="F164" s="1">
        <v>0</v>
      </c>
      <c r="G164" s="2">
        <f t="shared" si="0"/>
        <v>2956.9830000000002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834207</v>
      </c>
      <c r="D165" s="1">
        <f>'PR-RAS'!E169</f>
        <v>947261.86</v>
      </c>
      <c r="E165" s="1">
        <v>0</v>
      </c>
      <c r="F165" s="1">
        <v>0</v>
      </c>
      <c r="G165" s="2">
        <f t="shared" si="0"/>
        <v>447511.83807999996</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211690</v>
      </c>
      <c r="D166" s="1">
        <f>'PR-RAS'!E170</f>
        <v>227987.18</v>
      </c>
      <c r="E166" s="1">
        <v>0</v>
      </c>
      <c r="F166" s="1">
        <v>0</v>
      </c>
      <c r="G166" s="2">
        <f t="shared" si="0"/>
        <v>110164.6194</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35393</v>
      </c>
      <c r="D167" s="1">
        <f>'PR-RAS'!E171</f>
        <v>0</v>
      </c>
      <c r="E167" s="1">
        <v>0</v>
      </c>
      <c r="F167" s="1">
        <v>0</v>
      </c>
      <c r="G167" s="2">
        <f t="shared" si="0"/>
        <v>5875.2380000000003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587124</v>
      </c>
      <c r="D168" s="1">
        <f>'PR-RAS'!E172</f>
        <v>713399.77</v>
      </c>
      <c r="E168" s="1">
        <v>0</v>
      </c>
      <c r="F168" s="1">
        <v>0</v>
      </c>
      <c r="G168" s="2">
        <f t="shared" si="0"/>
        <v>336325.23118</v>
      </c>
      <c r="H168" s="2">
        <f t="shared" si="1"/>
        <v>0.22999999998137355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5874.91</v>
      </c>
      <c r="E170" s="1">
        <v>0</v>
      </c>
      <c r="F170" s="1">
        <v>0</v>
      </c>
      <c r="G170" s="2">
        <f t="shared" si="0"/>
        <v>1985.7195800000002</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1667252</v>
      </c>
      <c r="D173" s="1">
        <f>'PR-RAS'!E177</f>
        <v>1915339.8699999999</v>
      </c>
      <c r="E173" s="1">
        <v>0</v>
      </c>
      <c r="F173" s="1">
        <v>0</v>
      </c>
      <c r="G173" s="2">
        <f t="shared" si="0"/>
        <v>945644.25928</v>
      </c>
      <c r="H173" s="2">
        <f t="shared" si="1"/>
        <v>0.13000000012107193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64801</v>
      </c>
      <c r="D174" s="1">
        <f>'PR-RAS'!E178</f>
        <v>67591.42</v>
      </c>
      <c r="E174" s="1">
        <v>0</v>
      </c>
      <c r="F174" s="1">
        <v>0</v>
      </c>
      <c r="G174" s="2">
        <f t="shared" si="0"/>
        <v>34597.204319999997</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222956</v>
      </c>
      <c r="D175" s="1">
        <f>'PR-RAS'!E179</f>
        <v>1136463.97</v>
      </c>
      <c r="E175" s="1">
        <v>0</v>
      </c>
      <c r="F175" s="1">
        <v>0</v>
      </c>
      <c r="G175" s="2">
        <f t="shared" si="0"/>
        <v>434283.80555999995</v>
      </c>
      <c r="H175" s="2">
        <f t="shared" si="1"/>
        <v>3.0000000027939677E-2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187553</v>
      </c>
      <c r="D176" s="1">
        <f>'PR-RAS'!E180</f>
        <v>117646</v>
      </c>
      <c r="E176" s="1">
        <v>0</v>
      </c>
      <c r="F176" s="1">
        <v>0</v>
      </c>
      <c r="G176" s="2">
        <f t="shared" si="0"/>
        <v>73997.875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361636</v>
      </c>
      <c r="D177" s="1">
        <f>'PR-RAS'!E181</f>
        <v>223018.28</v>
      </c>
      <c r="E177" s="1">
        <v>0</v>
      </c>
      <c r="F177" s="1">
        <v>0</v>
      </c>
      <c r="G177" s="2">
        <f t="shared" si="0"/>
        <v>142150.37056000001</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11875</v>
      </c>
      <c r="D179" s="1">
        <f>'PR-RAS'!E183</f>
        <v>17897</v>
      </c>
      <c r="E179" s="1">
        <v>0</v>
      </c>
      <c r="F179" s="1">
        <v>0</v>
      </c>
      <c r="G179" s="2">
        <f t="shared" si="0"/>
        <v>8485.0820000000003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8339</v>
      </c>
      <c r="D180" s="1">
        <f>'PR-RAS'!E184</f>
        <v>216696.94</v>
      </c>
      <c r="E180" s="1">
        <v>0</v>
      </c>
      <c r="F180" s="1">
        <v>0</v>
      </c>
      <c r="G180" s="2">
        <f t="shared" si="0"/>
        <v>79070.185519999999</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810092</v>
      </c>
      <c r="D182" s="1">
        <f>'PR-RAS'!E186</f>
        <v>136026.26</v>
      </c>
      <c r="E182" s="1">
        <v>0</v>
      </c>
      <c r="F182" s="1">
        <v>0</v>
      </c>
      <c r="G182" s="2">
        <f t="shared" si="0"/>
        <v>195868.15812000001</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794808</v>
      </c>
      <c r="D184" s="1">
        <f>'PR-RAS'!E188</f>
        <v>671729.25</v>
      </c>
      <c r="E184" s="1">
        <v>0</v>
      </c>
      <c r="F184" s="1">
        <v>0</v>
      </c>
      <c r="G184" s="2">
        <f t="shared" si="0"/>
        <v>391302.76949999999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108641</v>
      </c>
      <c r="D185" s="1">
        <f>'PR-RAS'!E189</f>
        <v>61008.58</v>
      </c>
      <c r="E185" s="1">
        <v>0</v>
      </c>
      <c r="F185" s="1">
        <v>0</v>
      </c>
      <c r="G185" s="2">
        <f t="shared" si="0"/>
        <v>42441.101439999999</v>
      </c>
      <c r="H185" s="2">
        <f t="shared" si="1"/>
        <v>0.41999999999825377</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70563</v>
      </c>
      <c r="D186" s="1">
        <f>'PR-RAS'!E190</f>
        <v>63531.45</v>
      </c>
      <c r="E186" s="1">
        <v>0</v>
      </c>
      <c r="F186" s="1">
        <v>0</v>
      </c>
      <c r="G186" s="2">
        <f t="shared" si="0"/>
        <v>36560.791499999999</v>
      </c>
      <c r="H186" s="2">
        <f t="shared" si="1"/>
        <v>0.44999999999708962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49734</v>
      </c>
      <c r="D187" s="1">
        <f>'PR-RAS'!E191</f>
        <v>35543.72</v>
      </c>
      <c r="E187" s="1">
        <v>0</v>
      </c>
      <c r="F187" s="1">
        <v>0</v>
      </c>
      <c r="G187" s="2">
        <f t="shared" si="0"/>
        <v>22472.787840000001</v>
      </c>
      <c r="H187" s="2">
        <f t="shared" si="1"/>
        <v>0.27999999999883585</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565870</v>
      </c>
      <c r="D191" s="1">
        <f>'PR-RAS'!E195</f>
        <v>511645.5</v>
      </c>
      <c r="E191" s="1">
        <v>0</v>
      </c>
      <c r="F191" s="1">
        <v>0</v>
      </c>
      <c r="G191" s="2">
        <f t="shared" si="0"/>
        <v>301940.59000000003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98202</v>
      </c>
      <c r="D192" s="1">
        <f>'PR-RAS'!E196</f>
        <v>88902.58</v>
      </c>
      <c r="E192" s="1">
        <v>0</v>
      </c>
      <c r="F192" s="1">
        <v>0</v>
      </c>
      <c r="G192" s="2">
        <f t="shared" si="0"/>
        <v>52717.367560000006</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66967</v>
      </c>
      <c r="D198" s="1">
        <f>'PR-RAS'!E202</f>
        <v>60930.14</v>
      </c>
      <c r="E198" s="1">
        <v>0</v>
      </c>
      <c r="F198" s="1">
        <v>0</v>
      </c>
      <c r="G198" s="2">
        <f t="shared" si="0"/>
        <v>37198.974159999998</v>
      </c>
      <c r="H198" s="2">
        <f t="shared" si="1"/>
        <v>0.13999999999941792</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66967</v>
      </c>
      <c r="D200" s="1">
        <f>'PR-RAS'!E204</f>
        <v>60930.14</v>
      </c>
      <c r="E200" s="1">
        <v>0</v>
      </c>
      <c r="F200" s="1">
        <v>0</v>
      </c>
      <c r="G200" s="2">
        <f t="shared" si="0"/>
        <v>37576.628720000001</v>
      </c>
      <c r="H200" s="2">
        <f t="shared" si="1"/>
        <v>0.13999999999941792</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31235</v>
      </c>
      <c r="D206" s="1">
        <f>'PR-RAS'!E210</f>
        <v>27972.44</v>
      </c>
      <c r="E206" s="1">
        <v>0</v>
      </c>
      <c r="F206" s="1">
        <v>0</v>
      </c>
      <c r="G206" s="2">
        <f t="shared" si="0"/>
        <v>17871.875400000001</v>
      </c>
      <c r="H206" s="2">
        <f t="shared" si="1"/>
        <v>0.43999999999869033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31235</v>
      </c>
      <c r="D207" s="1">
        <f>'PR-RAS'!E211</f>
        <v>17972.439999999999</v>
      </c>
      <c r="E207" s="1">
        <v>0</v>
      </c>
      <c r="F207" s="1">
        <v>0</v>
      </c>
      <c r="G207" s="2">
        <f t="shared" si="0"/>
        <v>13839.05528</v>
      </c>
      <c r="H207" s="2">
        <f t="shared" si="1"/>
        <v>0.43999999999869033</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10000</v>
      </c>
      <c r="E210" s="1">
        <v>0</v>
      </c>
      <c r="F210" s="1">
        <v>0</v>
      </c>
      <c r="G210" s="2">
        <f t="shared" si="0"/>
        <v>4180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161817</v>
      </c>
      <c r="D211" s="1">
        <f>'PR-RAS'!E215</f>
        <v>150525</v>
      </c>
      <c r="E211" s="1">
        <v>0</v>
      </c>
      <c r="F211" s="1">
        <v>0</v>
      </c>
      <c r="G211" s="2">
        <f t="shared" si="0"/>
        <v>97202.069999999992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161817</v>
      </c>
      <c r="D215" s="1">
        <f>'PR-RAS'!E219</f>
        <v>150525</v>
      </c>
      <c r="E215" s="1">
        <v>0</v>
      </c>
      <c r="F215" s="1">
        <v>0</v>
      </c>
      <c r="G215" s="2">
        <f t="shared" si="0"/>
        <v>99053.538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53572</v>
      </c>
      <c r="D216" s="1">
        <f>'PR-RAS'!E220</f>
        <v>66000</v>
      </c>
      <c r="E216" s="1">
        <v>0</v>
      </c>
      <c r="F216" s="1">
        <v>0</v>
      </c>
      <c r="G216" s="2">
        <f t="shared" si="0"/>
        <v>39897.979999999996</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72000</v>
      </c>
      <c r="D217" s="1">
        <f>'PR-RAS'!E221</f>
        <v>69025</v>
      </c>
      <c r="E217" s="1">
        <v>0</v>
      </c>
      <c r="F217" s="1">
        <v>0</v>
      </c>
      <c r="G217" s="2">
        <f t="shared" si="0"/>
        <v>45370.8</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36245</v>
      </c>
      <c r="D218" s="1">
        <f>'PR-RAS'!E222</f>
        <v>15500</v>
      </c>
      <c r="E218" s="1">
        <v>0</v>
      </c>
      <c r="F218" s="1">
        <v>0</v>
      </c>
      <c r="G218" s="2">
        <f t="shared" si="0"/>
        <v>14592.164999999999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1398</v>
      </c>
      <c r="D220" s="1">
        <f>'PR-RAS'!E224</f>
        <v>0</v>
      </c>
      <c r="E220" s="1">
        <v>0</v>
      </c>
      <c r="F220" s="1">
        <v>0</v>
      </c>
      <c r="G220" s="2">
        <f t="shared" si="0"/>
        <v>306.16199999999998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1398</v>
      </c>
      <c r="D227" s="1">
        <f>'PR-RAS'!E231</f>
        <v>0</v>
      </c>
      <c r="E227" s="1">
        <v>0</v>
      </c>
      <c r="F227" s="1">
        <v>0</v>
      </c>
      <c r="G227" s="2">
        <f t="shared" si="0"/>
        <v>315.94800000000004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1398</v>
      </c>
      <c r="D229" s="1">
        <f>'PR-RAS'!E233</f>
        <v>0</v>
      </c>
      <c r="E229" s="1">
        <v>0</v>
      </c>
      <c r="F229" s="1">
        <v>0</v>
      </c>
      <c r="G229" s="2">
        <f t="shared" si="0"/>
        <v>318.74400000000003</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292544</v>
      </c>
      <c r="D248" s="1">
        <f>'PR-RAS'!E252</f>
        <v>379860.39</v>
      </c>
      <c r="E248" s="1">
        <v>0</v>
      </c>
      <c r="F248" s="1">
        <v>0</v>
      </c>
      <c r="G248" s="2">
        <f t="shared" si="0"/>
        <v>259909.40066000001</v>
      </c>
      <c r="H248" s="2">
        <f t="shared" si="1"/>
        <v>0.39000000001396984</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292544</v>
      </c>
      <c r="D255" s="1">
        <f>'PR-RAS'!E259</f>
        <v>379860.39</v>
      </c>
      <c r="E255" s="1">
        <v>0</v>
      </c>
      <c r="F255" s="1">
        <v>0</v>
      </c>
      <c r="G255" s="2">
        <f t="shared" si="0"/>
        <v>267275.25412</v>
      </c>
      <c r="H255" s="2">
        <f t="shared" si="1"/>
        <v>0.39000000001396984</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292544</v>
      </c>
      <c r="D256" s="1">
        <f>'PR-RAS'!E260</f>
        <v>379860.39</v>
      </c>
      <c r="E256" s="1">
        <v>0</v>
      </c>
      <c r="F256" s="1">
        <v>0</v>
      </c>
      <c r="G256" s="2">
        <f t="shared" si="0"/>
        <v>268327.51890000002</v>
      </c>
      <c r="H256" s="2">
        <f t="shared" si="1"/>
        <v>0.39000000001396984</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2386080</v>
      </c>
      <c r="D259" s="1">
        <f>'PR-RAS'!E263</f>
        <v>1939082.7599999998</v>
      </c>
      <c r="E259" s="1">
        <v>0</v>
      </c>
      <c r="F259" s="1">
        <v>0</v>
      </c>
      <c r="G259" s="2">
        <f t="shared" si="0"/>
        <v>1616175.3441599999</v>
      </c>
      <c r="H259" s="2">
        <f t="shared" si="1"/>
        <v>0.24000000022351742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1080118</v>
      </c>
      <c r="D260" s="1">
        <f>'PR-RAS'!E264</f>
        <v>1176129.94</v>
      </c>
      <c r="E260" s="1">
        <v>0</v>
      </c>
      <c r="F260" s="1">
        <v>0</v>
      </c>
      <c r="G260" s="2">
        <f t="shared" si="0"/>
        <v>888985.87092000002</v>
      </c>
      <c r="H260" s="2">
        <f t="shared" si="1"/>
        <v>6.0000000055879354E-2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730118</v>
      </c>
      <c r="D261" s="1">
        <f>'PR-RAS'!E265</f>
        <v>776129.94</v>
      </c>
      <c r="E261" s="1">
        <v>0</v>
      </c>
      <c r="F261" s="1">
        <v>0</v>
      </c>
      <c r="G261" s="2">
        <f t="shared" si="0"/>
        <v>593418.24879999994</v>
      </c>
      <c r="H261" s="2">
        <f t="shared" si="1"/>
        <v>6.0000000055879354E-2</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350000</v>
      </c>
      <c r="D262" s="1">
        <f>'PR-RAS'!E266</f>
        <v>400000</v>
      </c>
      <c r="E262" s="1">
        <v>0</v>
      </c>
      <c r="F262" s="1">
        <v>0</v>
      </c>
      <c r="G262" s="2">
        <f t="shared" si="0"/>
        <v>300150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1305962</v>
      </c>
      <c r="D264" s="1">
        <f>'PR-RAS'!E268</f>
        <v>0</v>
      </c>
      <c r="E264" s="1">
        <v>0</v>
      </c>
      <c r="F264" s="1">
        <v>0</v>
      </c>
      <c r="G264" s="2">
        <f t="shared" si="0"/>
        <v>343468.00599999999</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887779</v>
      </c>
      <c r="D265" s="1">
        <f>'PR-RAS'!E269</f>
        <v>0</v>
      </c>
      <c r="E265" s="1">
        <v>0</v>
      </c>
      <c r="F265" s="1">
        <v>0</v>
      </c>
      <c r="G265" s="2">
        <f t="shared" ref="G265:G521" si="8">(B265/1000)*(C265*1+D265*2)</f>
        <v>234373.65600000002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418183</v>
      </c>
      <c r="D266" s="1">
        <f>'PR-RAS'!E270</f>
        <v>0</v>
      </c>
      <c r="E266" s="1">
        <v>0</v>
      </c>
      <c r="F266" s="1">
        <v>0</v>
      </c>
      <c r="G266" s="2">
        <f t="shared" si="8"/>
        <v>110818.49500000001</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762952.82</v>
      </c>
      <c r="E275" s="1">
        <v>0</v>
      </c>
      <c r="F275" s="1">
        <v>0</v>
      </c>
      <c r="G275" s="2">
        <f t="shared" si="8"/>
        <v>418098.14536000002</v>
      </c>
      <c r="H275" s="2">
        <f t="shared" si="9"/>
        <v>0.18000000005122274</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762952.82</v>
      </c>
      <c r="E276" s="1">
        <v>0</v>
      </c>
      <c r="F276" s="1">
        <v>0</v>
      </c>
      <c r="G276" s="2">
        <f t="shared" si="8"/>
        <v>419624.05099999998</v>
      </c>
      <c r="H276" s="2">
        <f t="shared" si="9"/>
        <v>0.18000000005122274</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8448199</v>
      </c>
      <c r="D285" s="1">
        <f>'PR-RAS'!E289</f>
        <v>8073945.5099999988</v>
      </c>
      <c r="E285" s="1">
        <v>0</v>
      </c>
      <c r="F285" s="1">
        <v>0</v>
      </c>
      <c r="G285" s="2">
        <f t="shared" si="8"/>
        <v>6985289.5656799981</v>
      </c>
      <c r="H285" s="2">
        <f t="shared" si="9"/>
        <v>0.49000000115483999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3890611</v>
      </c>
      <c r="D286" s="1">
        <f>'PR-RAS'!E290</f>
        <v>5934863.3100000015</v>
      </c>
      <c r="E286" s="1">
        <v>0</v>
      </c>
      <c r="F286" s="1">
        <v>0</v>
      </c>
      <c r="G286" s="2">
        <f t="shared" si="8"/>
        <v>4491696.2217000006</v>
      </c>
      <c r="H286" s="2">
        <f t="shared" si="9"/>
        <v>0.31000000145286322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1244874</v>
      </c>
      <c r="D288" s="1">
        <f>'PR-RAS'!E292</f>
        <v>374372.07</v>
      </c>
      <c r="E288" s="1">
        <v>0</v>
      </c>
      <c r="F288" s="1">
        <v>0</v>
      </c>
      <c r="G288" s="2">
        <f t="shared" si="8"/>
        <v>572168.40618000005</v>
      </c>
      <c r="H288" s="2">
        <f t="shared" si="9"/>
        <v>7.0000000006984919E-2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37901</v>
      </c>
      <c r="D293" s="1">
        <f>'PR-RAS'!E298</f>
        <v>563226</v>
      </c>
      <c r="E293" s="1">
        <v>0</v>
      </c>
      <c r="F293" s="1">
        <v>0</v>
      </c>
      <c r="G293" s="2">
        <f t="shared" si="8"/>
        <v>339991.076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37901</v>
      </c>
      <c r="D294" s="1">
        <f>'PR-RAS'!E299</f>
        <v>563226</v>
      </c>
      <c r="E294" s="1">
        <v>0</v>
      </c>
      <c r="F294" s="1">
        <v>0</v>
      </c>
      <c r="G294" s="2">
        <f t="shared" si="8"/>
        <v>341155.429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37901</v>
      </c>
      <c r="D295" s="1">
        <f>'PR-RAS'!E300</f>
        <v>563226</v>
      </c>
      <c r="E295" s="1">
        <v>0</v>
      </c>
      <c r="F295" s="1">
        <v>0</v>
      </c>
      <c r="G295" s="2">
        <f t="shared" si="8"/>
        <v>342319.78200000001</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37901</v>
      </c>
      <c r="D296" s="1">
        <f>'PR-RAS'!E301</f>
        <v>563226</v>
      </c>
      <c r="E296" s="1">
        <v>0</v>
      </c>
      <c r="F296" s="1">
        <v>0</v>
      </c>
      <c r="G296" s="2">
        <f t="shared" si="8"/>
        <v>343484.13500000001</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4625541</v>
      </c>
      <c r="D345" s="1">
        <f>'PR-RAS'!E350</f>
        <v>7202269.7599999998</v>
      </c>
      <c r="E345" s="1">
        <v>0</v>
      </c>
      <c r="F345" s="1">
        <v>0</v>
      </c>
      <c r="G345" s="2">
        <f t="shared" si="8"/>
        <v>6546347.6988799991</v>
      </c>
      <c r="H345" s="2">
        <f t="shared" si="9"/>
        <v>0.24000000022351742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4625541</v>
      </c>
      <c r="D358" s="1">
        <f>'PR-RAS'!E363</f>
        <v>7202269.7599999998</v>
      </c>
      <c r="E358" s="1">
        <v>0</v>
      </c>
      <c r="F358" s="1">
        <v>0</v>
      </c>
      <c r="G358" s="2">
        <f t="shared" si="8"/>
        <v>6793738.7456399994</v>
      </c>
      <c r="H358" s="2">
        <f t="shared" si="9"/>
        <v>0.24000000022351742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4434344</v>
      </c>
      <c r="D359" s="1">
        <f>'PR-RAS'!E364</f>
        <v>6360631.0099999998</v>
      </c>
      <c r="E359" s="1">
        <v>0</v>
      </c>
      <c r="F359" s="1">
        <v>0</v>
      </c>
      <c r="G359" s="2">
        <f t="shared" si="8"/>
        <v>6141706.9551599994</v>
      </c>
      <c r="H359" s="2">
        <f t="shared" si="9"/>
        <v>9.9999997764825821E-3</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912502.07</v>
      </c>
      <c r="E361" s="1">
        <v>0</v>
      </c>
      <c r="F361" s="1">
        <v>0</v>
      </c>
      <c r="G361" s="2">
        <f t="shared" si="8"/>
        <v>657001.49039999989</v>
      </c>
      <c r="H361" s="2">
        <f t="shared" si="9"/>
        <v>6.9999999948777258E-2</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1319979</v>
      </c>
      <c r="D362" s="1">
        <f>'PR-RAS'!E367</f>
        <v>3064013.73</v>
      </c>
      <c r="E362" s="1">
        <v>0</v>
      </c>
      <c r="F362" s="1">
        <v>0</v>
      </c>
      <c r="G362" s="2">
        <f t="shared" si="8"/>
        <v>2688730.3320599999</v>
      </c>
      <c r="H362" s="2">
        <f t="shared" si="9"/>
        <v>0.27000000001862645</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3114365</v>
      </c>
      <c r="D363" s="1">
        <f>'PR-RAS'!E368</f>
        <v>2384115.21</v>
      </c>
      <c r="E363" s="1">
        <v>0</v>
      </c>
      <c r="F363" s="1">
        <v>0</v>
      </c>
      <c r="G363" s="2">
        <f t="shared" si="8"/>
        <v>2853499.5420399997</v>
      </c>
      <c r="H363" s="2">
        <f t="shared" si="9"/>
        <v>0.2099999999627471</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133922</v>
      </c>
      <c r="D364" s="1">
        <f>'PR-RAS'!E369</f>
        <v>653413.75</v>
      </c>
      <c r="E364" s="1">
        <v>0</v>
      </c>
      <c r="F364" s="1">
        <v>0</v>
      </c>
      <c r="G364" s="2">
        <f t="shared" si="8"/>
        <v>522992.06849999999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63875</v>
      </c>
      <c r="D365" s="1">
        <f>'PR-RAS'!E370</f>
        <v>0</v>
      </c>
      <c r="E365" s="1">
        <v>0</v>
      </c>
      <c r="F365" s="1">
        <v>0</v>
      </c>
      <c r="G365" s="2">
        <f t="shared" si="8"/>
        <v>23250.5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3998</v>
      </c>
      <c r="D366" s="1">
        <f>'PR-RAS'!E371</f>
        <v>0</v>
      </c>
      <c r="E366" s="1">
        <v>0</v>
      </c>
      <c r="F366" s="1">
        <v>0</v>
      </c>
      <c r="G366" s="2">
        <f t="shared" si="8"/>
        <v>1459.27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120101.25</v>
      </c>
      <c r="E367" s="1">
        <v>0</v>
      </c>
      <c r="F367" s="1">
        <v>0</v>
      </c>
      <c r="G367" s="2">
        <f t="shared" si="8"/>
        <v>87914.115000000005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66049</v>
      </c>
      <c r="D371" s="1">
        <f>'PR-RAS'!E376</f>
        <v>533312.5</v>
      </c>
      <c r="E371" s="1">
        <v>0</v>
      </c>
      <c r="F371" s="1">
        <v>0</v>
      </c>
      <c r="G371" s="2">
        <f t="shared" si="8"/>
        <v>419089.38</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57275</v>
      </c>
      <c r="D386" s="1">
        <f>'PR-RAS'!E391</f>
        <v>188225</v>
      </c>
      <c r="E386" s="1">
        <v>0</v>
      </c>
      <c r="F386" s="1">
        <v>0</v>
      </c>
      <c r="G386" s="2">
        <f t="shared" si="8"/>
        <v>166984.125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57275</v>
      </c>
      <c r="D390" s="1">
        <f>'PR-RAS'!E395</f>
        <v>188225</v>
      </c>
      <c r="E390" s="1">
        <v>0</v>
      </c>
      <c r="F390" s="1">
        <v>0</v>
      </c>
      <c r="G390" s="2">
        <f t="shared" si="8"/>
        <v>168719.02499999999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4587640</v>
      </c>
      <c r="D403" s="1">
        <f>'PR-RAS'!E408</f>
        <v>6639043.7599999998</v>
      </c>
      <c r="E403" s="1">
        <v>0</v>
      </c>
      <c r="F403" s="1">
        <v>0</v>
      </c>
      <c r="G403" s="2">
        <f t="shared" si="8"/>
        <v>7182022.4630399998</v>
      </c>
      <c r="H403" s="2">
        <f t="shared" si="9"/>
        <v>0.24000000022351742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12376711</v>
      </c>
      <c r="D407" s="1">
        <f>'PR-RAS'!E412</f>
        <v>14572034.82</v>
      </c>
      <c r="E407" s="1">
        <v>0</v>
      </c>
      <c r="F407" s="1">
        <v>0</v>
      </c>
      <c r="G407" s="2">
        <f t="shared" si="8"/>
        <v>16857436.93984</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13073740</v>
      </c>
      <c r="D408" s="1">
        <f>'PR-RAS'!E413</f>
        <v>15276215.27</v>
      </c>
      <c r="E408" s="1">
        <v>0</v>
      </c>
      <c r="F408" s="1">
        <v>0</v>
      </c>
      <c r="G408" s="2">
        <f t="shared" si="8"/>
        <v>17755851.409779999</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697029</v>
      </c>
      <c r="D410" s="1">
        <f>'PR-RAS'!E415</f>
        <v>704180.44999999925</v>
      </c>
      <c r="E410" s="1">
        <v>0</v>
      </c>
      <c r="F410" s="1">
        <v>0</v>
      </c>
      <c r="G410" s="2">
        <f t="shared" si="8"/>
        <v>861104.46909999929</v>
      </c>
      <c r="H410" s="2">
        <f t="shared" si="9"/>
        <v>0.44999999925494194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1244874</v>
      </c>
      <c r="D411" s="1">
        <f>'PR-RAS'!E416</f>
        <v>374372.07</v>
      </c>
      <c r="E411" s="1">
        <v>0</v>
      </c>
      <c r="F411" s="1">
        <v>0</v>
      </c>
      <c r="G411" s="2">
        <f t="shared" si="8"/>
        <v>817383.43740000005</v>
      </c>
      <c r="H411" s="2">
        <f t="shared" si="9"/>
        <v>7.0000000006984919E-2</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2722021</v>
      </c>
      <c r="D414" s="1">
        <f>'PR-RAS'!E420</f>
        <v>1950905.57</v>
      </c>
      <c r="E414" s="1">
        <v>0</v>
      </c>
      <c r="F414" s="1">
        <v>0</v>
      </c>
      <c r="G414" s="2">
        <f t="shared" si="8"/>
        <v>2735642.6738200001</v>
      </c>
      <c r="H414" s="2">
        <f t="shared" si="9"/>
        <v>0.42999999993480742</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651294</v>
      </c>
      <c r="D415" s="1">
        <f>'PR-RAS'!E421</f>
        <v>117572.24</v>
      </c>
      <c r="E415" s="1">
        <v>0</v>
      </c>
      <c r="F415" s="1">
        <v>0</v>
      </c>
      <c r="G415" s="2">
        <f t="shared" si="8"/>
        <v>366985.53071999998</v>
      </c>
      <c r="H415" s="2">
        <f t="shared" si="9"/>
        <v>0.24000000000523869</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574294</v>
      </c>
      <c r="D421" s="1">
        <f>'PR-RAS'!E427</f>
        <v>0</v>
      </c>
      <c r="E421" s="1">
        <v>0</v>
      </c>
      <c r="F421" s="1">
        <v>0</v>
      </c>
      <c r="G421" s="2">
        <f t="shared" si="8"/>
        <v>241203.47999999998</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574294</v>
      </c>
      <c r="D422" s="1">
        <f>'PR-RAS'!E428</f>
        <v>0</v>
      </c>
      <c r="E422" s="1">
        <v>0</v>
      </c>
      <c r="F422" s="1">
        <v>0</v>
      </c>
      <c r="G422" s="2">
        <f t="shared" si="8"/>
        <v>241777.774</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77000</v>
      </c>
      <c r="D428" s="1">
        <f>'PR-RAS'!E434</f>
        <v>117572.24</v>
      </c>
      <c r="E428" s="1">
        <v>0</v>
      </c>
      <c r="F428" s="1">
        <v>0</v>
      </c>
      <c r="G428" s="2">
        <f t="shared" si="8"/>
        <v>133285.69295999999</v>
      </c>
      <c r="H428" s="2">
        <f t="shared" si="9"/>
        <v>0.24000000000523869</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2070727</v>
      </c>
      <c r="D478" s="1">
        <f>'PR-RAS'!E484</f>
        <v>1833333.33</v>
      </c>
      <c r="E478" s="1">
        <v>0</v>
      </c>
      <c r="F478" s="1">
        <v>0</v>
      </c>
      <c r="G478" s="2">
        <f t="shared" si="8"/>
        <v>2736736.7758200001</v>
      </c>
      <c r="H478" s="2">
        <f t="shared" si="9"/>
        <v>0.33000000007450581</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2070727</v>
      </c>
      <c r="D484" s="1">
        <f>'PR-RAS'!E490</f>
        <v>1833333.33</v>
      </c>
      <c r="E484" s="1">
        <v>0</v>
      </c>
      <c r="F484" s="1">
        <v>0</v>
      </c>
      <c r="G484" s="2">
        <f t="shared" si="8"/>
        <v>2771161.13778</v>
      </c>
      <c r="H484" s="2">
        <f t="shared" si="9"/>
        <v>0.33000000007450581</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2070727</v>
      </c>
      <c r="D485" s="1">
        <f>'PR-RAS'!E491</f>
        <v>1833333.33</v>
      </c>
      <c r="E485" s="1">
        <v>0</v>
      </c>
      <c r="F485" s="1">
        <v>0</v>
      </c>
      <c r="G485" s="2">
        <f t="shared" si="8"/>
        <v>2776898.53144</v>
      </c>
      <c r="H485" s="2">
        <f t="shared" si="9"/>
        <v>0.33000000007450581</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2895494</v>
      </c>
      <c r="D522" s="1">
        <f>'PR-RAS'!E528</f>
        <v>2261064.2400000002</v>
      </c>
      <c r="E522" s="1">
        <v>0</v>
      </c>
      <c r="F522" s="1">
        <v>0</v>
      </c>
      <c r="G522" s="2">
        <f t="shared" ref="G522:G809" si="10">(B522/1000)*(C522*1+D522*2)</f>
        <v>3864581.3120800005</v>
      </c>
      <c r="H522" s="2">
        <f t="shared" ref="H522:H809" si="11">ABS(C522-ROUND(C522,0))+ABS(D522-ROUND(D522,0))</f>
        <v>0.24000000022351742</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462000</v>
      </c>
      <c r="D523" s="1">
        <f>'PR-RAS'!E529</f>
        <v>100000</v>
      </c>
      <c r="E523" s="1">
        <v>0</v>
      </c>
      <c r="F523" s="1">
        <v>0</v>
      </c>
      <c r="G523" s="2">
        <f t="shared" si="10"/>
        <v>345564</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462000</v>
      </c>
      <c r="D536" s="1">
        <f>'PR-RAS'!E542</f>
        <v>100000</v>
      </c>
      <c r="E536" s="1">
        <v>0</v>
      </c>
      <c r="F536" s="1">
        <v>0</v>
      </c>
      <c r="G536" s="2">
        <f t="shared" si="10"/>
        <v>354170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2433494</v>
      </c>
      <c r="D587" s="1">
        <f>'PR-RAS'!E593</f>
        <v>2161064.2400000002</v>
      </c>
      <c r="E587" s="1">
        <v>0</v>
      </c>
      <c r="F587" s="1">
        <v>0</v>
      </c>
      <c r="G587" s="2">
        <f t="shared" si="10"/>
        <v>3958794.7732799998</v>
      </c>
      <c r="H587" s="2">
        <f t="shared" si="11"/>
        <v>0.24000000022351742</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2411064</v>
      </c>
      <c r="D593" s="1">
        <f>'PR-RAS'!E599</f>
        <v>2161064.2400000002</v>
      </c>
      <c r="E593" s="1">
        <v>0</v>
      </c>
      <c r="F593" s="1">
        <v>0</v>
      </c>
      <c r="G593" s="2">
        <f t="shared" si="10"/>
        <v>3986049.9481600001</v>
      </c>
      <c r="H593" s="2">
        <f t="shared" si="11"/>
        <v>0.24000000022351742</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2411064</v>
      </c>
      <c r="D594" s="1">
        <f>'PR-RAS'!E600</f>
        <v>2161064.2400000002</v>
      </c>
      <c r="E594" s="1">
        <v>0</v>
      </c>
      <c r="F594" s="1">
        <v>0</v>
      </c>
      <c r="G594" s="2">
        <f t="shared" si="10"/>
        <v>3992783.1406399999</v>
      </c>
      <c r="H594" s="2">
        <f t="shared" si="11"/>
        <v>0.24000000022351742</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22430</v>
      </c>
      <c r="D599" s="1">
        <f>'PR-RAS'!E605</f>
        <v>0</v>
      </c>
      <c r="E599" s="1">
        <v>0</v>
      </c>
      <c r="F599" s="1">
        <v>0</v>
      </c>
      <c r="G599" s="2">
        <f t="shared" si="10"/>
        <v>13413.14</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22430</v>
      </c>
      <c r="D600" s="1">
        <f>'PR-RAS'!E606</f>
        <v>0</v>
      </c>
      <c r="E600" s="1">
        <v>0</v>
      </c>
      <c r="F600" s="1">
        <v>0</v>
      </c>
      <c r="G600" s="2">
        <f t="shared" si="10"/>
        <v>13435.57</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173473</v>
      </c>
      <c r="D630" s="1">
        <f>'PR-RAS'!E636</f>
        <v>310158.67000000016</v>
      </c>
      <c r="E630" s="1">
        <v>0</v>
      </c>
      <c r="F630" s="1">
        <v>0</v>
      </c>
      <c r="G630" s="2">
        <f t="shared" si="10"/>
        <v>499294.12386000023</v>
      </c>
      <c r="H630" s="2">
        <f t="shared" si="11"/>
        <v>0.32999999984167516</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15098732</v>
      </c>
      <c r="D633" s="1">
        <f>'PR-RAS'!E639</f>
        <v>16522940.390000001</v>
      </c>
      <c r="E633" s="1">
        <v>0</v>
      </c>
      <c r="F633" s="1">
        <v>0</v>
      </c>
      <c r="G633" s="2">
        <f t="shared" si="10"/>
        <v>30427395.27696</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15969234</v>
      </c>
      <c r="D634" s="1">
        <f>'PR-RAS'!E640</f>
        <v>17537279.509999998</v>
      </c>
      <c r="E634" s="1">
        <v>0</v>
      </c>
      <c r="F634" s="1">
        <v>0</v>
      </c>
      <c r="G634" s="2">
        <f t="shared" si="10"/>
        <v>32310720.981659997</v>
      </c>
      <c r="H634" s="2">
        <f t="shared" si="11"/>
        <v>0.49000000208616257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870502</v>
      </c>
      <c r="D636" s="1">
        <f>'PR-RAS'!E642</f>
        <v>1014339.1199999973</v>
      </c>
      <c r="E636" s="1">
        <v>0</v>
      </c>
      <c r="F636" s="1">
        <v>0</v>
      </c>
      <c r="G636" s="2">
        <f t="shared" si="10"/>
        <v>1840979.4523999966</v>
      </c>
      <c r="H636" s="2">
        <f t="shared" si="11"/>
        <v>0.11999999731779099</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1244874</v>
      </c>
      <c r="D637" s="1">
        <f>'PR-RAS'!E643</f>
        <v>374372.07</v>
      </c>
      <c r="E637" s="1">
        <v>0</v>
      </c>
      <c r="F637" s="1">
        <v>0</v>
      </c>
      <c r="G637" s="2">
        <f t="shared" si="10"/>
        <v>1267941.1370400002</v>
      </c>
      <c r="H637" s="2">
        <f t="shared" si="11"/>
        <v>7.0000000006984919E-2</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374372</v>
      </c>
      <c r="D639" s="1">
        <f>'PR-RAS'!E645</f>
        <v>0</v>
      </c>
      <c r="E639" s="1">
        <v>0</v>
      </c>
      <c r="F639" s="1">
        <v>0</v>
      </c>
      <c r="G639" s="2">
        <f t="shared" si="10"/>
        <v>238849.33600000001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639967.05000000005</v>
      </c>
      <c r="E640" s="1">
        <v>0</v>
      </c>
      <c r="F640" s="1">
        <v>0</v>
      </c>
      <c r="G640" s="2">
        <f t="shared" si="10"/>
        <v>817877.88990000007</v>
      </c>
      <c r="H640" s="2">
        <f t="shared" si="11"/>
        <v>5.0000000046566129E-2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1315754</v>
      </c>
      <c r="D642" s="1">
        <f>'PR-RAS'!E649</f>
        <v>374372.02</v>
      </c>
      <c r="E642" s="1">
        <v>0</v>
      </c>
      <c r="F642" s="1">
        <v>0</v>
      </c>
      <c r="G642" s="2">
        <f t="shared" si="10"/>
        <v>1323343.24364</v>
      </c>
      <c r="H642" s="2">
        <f t="shared" si="11"/>
        <v>2.0000000018626451E-2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15098732</v>
      </c>
      <c r="D643" s="1">
        <f>'PR-RAS'!E650</f>
        <v>16522940.390000001</v>
      </c>
      <c r="E643" s="1">
        <v>0</v>
      </c>
      <c r="F643" s="1">
        <v>0</v>
      </c>
      <c r="G643" s="2">
        <f t="shared" si="10"/>
        <v>30908841.404760003</v>
      </c>
      <c r="H643" s="2">
        <f t="shared" si="11"/>
        <v>0.39000000059604645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15748788</v>
      </c>
      <c r="D644" s="1">
        <f>'PR-RAS'!E651</f>
        <v>16527729</v>
      </c>
      <c r="E644" s="1">
        <v>0</v>
      </c>
      <c r="F644" s="1">
        <v>0</v>
      </c>
      <c r="G644" s="2">
        <f t="shared" si="10"/>
        <v>31381130.177999999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665698</v>
      </c>
      <c r="D645" s="1">
        <f>'PR-RAS'!E652</f>
        <v>369583.41000000015</v>
      </c>
      <c r="E645" s="1">
        <v>0</v>
      </c>
      <c r="F645" s="1">
        <v>0</v>
      </c>
      <c r="G645" s="2">
        <f t="shared" si="10"/>
        <v>904732.94408000016</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v>
      </c>
      <c r="D647" s="1">
        <f>'PR-RAS'!E654</f>
        <v>6</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6</v>
      </c>
      <c r="D649" s="1">
        <f>'PR-RAS'!E656</f>
        <v>5</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1913</v>
      </c>
      <c r="D651" s="1">
        <f>'PR-RAS'!E658</f>
        <v>1460</v>
      </c>
      <c r="E651" s="1">
        <v>0</v>
      </c>
      <c r="F651" s="1">
        <v>0</v>
      </c>
      <c r="G651" s="2">
        <f t="shared" si="10"/>
        <v>3141.4500000000003</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4551148</v>
      </c>
      <c r="D654" s="1">
        <f>'PR-RAS'!E661</f>
        <v>4775513.33</v>
      </c>
      <c r="E654" s="1">
        <v>0</v>
      </c>
      <c r="F654" s="1">
        <v>0</v>
      </c>
      <c r="G654" s="2">
        <f t="shared" si="10"/>
        <v>9208720.0529800002</v>
      </c>
      <c r="H654" s="2">
        <f t="shared" si="11"/>
        <v>0.33000000007450581</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24150</v>
      </c>
      <c r="D655" s="1">
        <f>'PR-RAS'!E662</f>
        <v>0</v>
      </c>
      <c r="E655" s="1">
        <v>0</v>
      </c>
      <c r="F655" s="1">
        <v>0</v>
      </c>
      <c r="G655" s="2">
        <f t="shared" si="10"/>
        <v>15794.1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198280.45</v>
      </c>
      <c r="E658" s="1">
        <v>0</v>
      </c>
      <c r="F658" s="1">
        <v>0</v>
      </c>
      <c r="G658" s="2">
        <f t="shared" si="10"/>
        <v>260540.51130000001</v>
      </c>
      <c r="H658" s="2">
        <f t="shared" si="11"/>
        <v>0.45000000001164153</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2377039</v>
      </c>
      <c r="D666" s="1">
        <f>'PR-RAS'!E673</f>
        <v>2481582.56</v>
      </c>
      <c r="E666" s="1">
        <v>0</v>
      </c>
      <c r="F666" s="1">
        <v>0</v>
      </c>
      <c r="G666" s="2">
        <f t="shared" si="10"/>
        <v>4881235.7398000006</v>
      </c>
      <c r="H666" s="2">
        <f t="shared" si="11"/>
        <v>0.43999999994412065</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100789</v>
      </c>
      <c r="D687" s="1">
        <f>'PR-RAS'!E694</f>
        <v>174709.75</v>
      </c>
      <c r="E687" s="1">
        <v>0</v>
      </c>
      <c r="F687" s="1">
        <v>0</v>
      </c>
      <c r="G687" s="2">
        <f t="shared" si="10"/>
        <v>308843.03100000002</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576343</v>
      </c>
      <c r="D703" s="1">
        <f>'PR-RAS'!E710</f>
        <v>1139451.92</v>
      </c>
      <c r="E703" s="1">
        <v>0</v>
      </c>
      <c r="F703" s="1">
        <v>0</v>
      </c>
      <c r="G703" s="2">
        <f t="shared" si="10"/>
        <v>2004383.2816799998</v>
      </c>
      <c r="H703" s="2">
        <f t="shared" si="11"/>
        <v>8.0000000074505806E-2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144342</v>
      </c>
      <c r="D709" s="1">
        <f>'PR-RAS'!E716</f>
        <v>111759.08</v>
      </c>
      <c r="E709" s="1">
        <v>0</v>
      </c>
      <c r="F709" s="1">
        <v>0</v>
      </c>
      <c r="G709" s="2">
        <f t="shared" si="10"/>
        <v>260444.99328</v>
      </c>
      <c r="H709" s="2">
        <f t="shared" si="11"/>
        <v>8.000000000174623E-2</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80800</v>
      </c>
      <c r="D711" s="1">
        <f>'PR-RAS'!E718</f>
        <v>44218.720000000001</v>
      </c>
      <c r="E711" s="1">
        <v>0</v>
      </c>
      <c r="F711" s="1">
        <v>0</v>
      </c>
      <c r="G711" s="2">
        <f t="shared" si="10"/>
        <v>120158.5824</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11875</v>
      </c>
      <c r="D713" s="1">
        <f>'PR-RAS'!E720</f>
        <v>17897</v>
      </c>
      <c r="E713" s="1">
        <v>0</v>
      </c>
      <c r="F713" s="1">
        <v>0</v>
      </c>
      <c r="G713" s="2">
        <f t="shared" si="10"/>
        <v>33940.328000000001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8339</v>
      </c>
      <c r="D716" s="1">
        <f>'PR-RAS'!E723</f>
        <v>216696.94</v>
      </c>
      <c r="E716" s="1">
        <v>0</v>
      </c>
      <c r="F716" s="1">
        <v>0</v>
      </c>
      <c r="G716" s="2">
        <f t="shared" si="10"/>
        <v>315839.00919999997</v>
      </c>
      <c r="H716" s="2">
        <f t="shared" si="11"/>
        <v>5.9999999997671694E-2</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810092</v>
      </c>
      <c r="D717" s="1">
        <f>'PR-RAS'!E724</f>
        <v>69250</v>
      </c>
      <c r="E717" s="1">
        <v>0</v>
      </c>
      <c r="F717" s="1">
        <v>0</v>
      </c>
      <c r="G717" s="2">
        <f t="shared" si="10"/>
        <v>679191.87199999997</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108641</v>
      </c>
      <c r="D718" s="1">
        <f>'PR-RAS'!E725</f>
        <v>61008.58</v>
      </c>
      <c r="E718" s="1">
        <v>0</v>
      </c>
      <c r="F718" s="1">
        <v>0</v>
      </c>
      <c r="G718" s="2">
        <f t="shared" si="10"/>
        <v>165381.90072000001</v>
      </c>
      <c r="H718" s="2">
        <f t="shared" si="11"/>
        <v>0.41999999999825377</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70563</v>
      </c>
      <c r="D719" s="1">
        <f>'PR-RAS'!E726</f>
        <v>63531.45</v>
      </c>
      <c r="E719" s="1">
        <v>0</v>
      </c>
      <c r="F719" s="1">
        <v>0</v>
      </c>
      <c r="G719" s="2">
        <f t="shared" si="10"/>
        <v>141895.39619999999</v>
      </c>
      <c r="H719" s="2">
        <f t="shared" si="11"/>
        <v>0.44999999999708962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66967</v>
      </c>
      <c r="D732" s="1">
        <f>'PR-RAS'!E739</f>
        <v>60930.14</v>
      </c>
      <c r="E732" s="1">
        <v>0</v>
      </c>
      <c r="F732" s="1">
        <v>0</v>
      </c>
      <c r="G732" s="2">
        <f t="shared" si="10"/>
        <v>138032.74168000001</v>
      </c>
      <c r="H732" s="2">
        <f t="shared" si="11"/>
        <v>0.13999999999941792</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10000</v>
      </c>
      <c r="E751" s="1">
        <v>0</v>
      </c>
      <c r="F751" s="1">
        <v>0</v>
      </c>
      <c r="G751" s="2">
        <f t="shared" si="10"/>
        <v>15000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36245</v>
      </c>
      <c r="D752" s="1">
        <f>'PR-RAS'!E759</f>
        <v>15500</v>
      </c>
      <c r="E752" s="1">
        <v>0</v>
      </c>
      <c r="F752" s="1">
        <v>0</v>
      </c>
      <c r="G752" s="2">
        <f t="shared" si="10"/>
        <v>50500.995000000003</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1398</v>
      </c>
      <c r="D761" s="1">
        <f>'PR-RAS'!E768</f>
        <v>0</v>
      </c>
      <c r="E761" s="1">
        <v>0</v>
      </c>
      <c r="F761" s="1">
        <v>0</v>
      </c>
      <c r="G761" s="2">
        <f t="shared" si="10"/>
        <v>1062.48</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292544</v>
      </c>
      <c r="D809" s="1">
        <f>'PR-RAS'!E816</f>
        <v>379860.39</v>
      </c>
      <c r="E809" s="1">
        <v>0</v>
      </c>
      <c r="F809" s="1">
        <v>0</v>
      </c>
      <c r="G809" s="2">
        <f t="shared" si="10"/>
        <v>850229.94224000012</v>
      </c>
      <c r="H809" s="2">
        <f t="shared" si="11"/>
        <v>0.39000000001396984</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730118</v>
      </c>
      <c r="D822" s="1">
        <f>'PR-RAS'!E829</f>
        <v>776129.94</v>
      </c>
      <c r="E822" s="1">
        <v>0</v>
      </c>
      <c r="F822" s="1">
        <v>0</v>
      </c>
      <c r="G822" s="2">
        <f t="shared" si="18"/>
        <v>1873832.2394799998</v>
      </c>
      <c r="H822" s="2">
        <f t="shared" si="19"/>
        <v>6.0000000055879354E-2</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762952.82</v>
      </c>
      <c r="E823" s="1">
        <v>0</v>
      </c>
      <c r="F823" s="1">
        <v>0</v>
      </c>
      <c r="G823" s="2">
        <f t="shared" si="18"/>
        <v>1254294.4360799999</v>
      </c>
      <c r="H823" s="2">
        <f t="shared" si="19"/>
        <v>0.18000000005122274</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574294</v>
      </c>
      <c r="D839" s="1">
        <f>'PR-RAS'!E846</f>
        <v>0</v>
      </c>
      <c r="E839" s="1">
        <v>0</v>
      </c>
      <c r="F839" s="1">
        <v>0</v>
      </c>
      <c r="G839" s="2">
        <f t="shared" si="18"/>
        <v>481258.37199999997</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77000</v>
      </c>
      <c r="D843" s="1">
        <f>'PR-RAS'!E850</f>
        <v>117572.24</v>
      </c>
      <c r="E843" s="1">
        <v>0</v>
      </c>
      <c r="F843" s="1">
        <v>0</v>
      </c>
      <c r="G843" s="2">
        <f t="shared" si="18"/>
        <v>262825.65216</v>
      </c>
      <c r="H843" s="2">
        <f t="shared" si="19"/>
        <v>0.24000000000523869</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2000000</v>
      </c>
      <c r="D871" s="1">
        <f>'PR-RAS'!E878</f>
        <v>1833333.33</v>
      </c>
      <c r="E871" s="1">
        <v>0</v>
      </c>
      <c r="F871" s="1">
        <v>0</v>
      </c>
      <c r="G871" s="2">
        <f t="shared" si="18"/>
        <v>4929999.9942000005</v>
      </c>
      <c r="H871" s="2">
        <f t="shared" si="19"/>
        <v>0.33000000007450581</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70727</v>
      </c>
      <c r="D872" s="1">
        <f>'PR-RAS'!E879</f>
        <v>0</v>
      </c>
      <c r="E872" s="1">
        <v>0</v>
      </c>
      <c r="F872" s="1">
        <v>0</v>
      </c>
      <c r="G872" s="2">
        <f t="shared" si="18"/>
        <v>61603.216999999997</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462000</v>
      </c>
      <c r="D912" s="1">
        <f>'PR-RAS'!E919</f>
        <v>100000</v>
      </c>
      <c r="E912" s="1">
        <v>0</v>
      </c>
      <c r="F912" s="1">
        <v>0</v>
      </c>
      <c r="G912" s="2">
        <f t="shared" si="18"/>
        <v>603082</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2000000</v>
      </c>
      <c r="E939" s="1">
        <v>0</v>
      </c>
      <c r="F939" s="1">
        <v>0</v>
      </c>
      <c r="G939" s="2">
        <f t="shared" si="18"/>
        <v>3752000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161064.24</v>
      </c>
      <c r="E940" s="1">
        <v>0</v>
      </c>
      <c r="F940" s="1">
        <v>0</v>
      </c>
      <c r="G940" s="2">
        <f t="shared" si="18"/>
        <v>302478.64271999995</v>
      </c>
      <c r="H940" s="2">
        <f t="shared" si="19"/>
        <v>0.23999999999068677</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61859157</v>
      </c>
      <c r="D984" s="6">
        <f>BILANCA!E6</f>
        <v>66014561.589999996</v>
      </c>
      <c r="E984" s="6">
        <v>0</v>
      </c>
      <c r="F984" s="6">
        <v>0</v>
      </c>
      <c r="G984" s="7">
        <f t="shared" ref="G984:G1241" si="22">B984/1000*C984+B984/500*D984</f>
        <v>193888.28018</v>
      </c>
      <c r="H984" s="7">
        <f t="shared" si="19"/>
        <v>0.41000000387430191</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59050730</v>
      </c>
      <c r="D985" s="1">
        <f>BILANCA!E7</f>
        <v>62611845.219999999</v>
      </c>
      <c r="E985" s="1">
        <v>0</v>
      </c>
      <c r="F985" s="1">
        <v>0</v>
      </c>
      <c r="G985" s="2">
        <f t="shared" si="22"/>
        <v>368548.84088000003</v>
      </c>
      <c r="H985" s="2">
        <f t="shared" si="19"/>
        <v>0.2199999988079071</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21186772</v>
      </c>
      <c r="D986" s="1">
        <f>BILANCA!E8</f>
        <v>21186772</v>
      </c>
      <c r="E986" s="1">
        <v>0</v>
      </c>
      <c r="F986" s="1">
        <v>0</v>
      </c>
      <c r="G986" s="2">
        <f t="shared" si="22"/>
        <v>190680.948</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21186772</v>
      </c>
      <c r="D987" s="1">
        <f>BILANCA!E9</f>
        <v>21186772</v>
      </c>
      <c r="E987" s="1">
        <v>0</v>
      </c>
      <c r="F987" s="1">
        <v>0</v>
      </c>
      <c r="G987" s="2">
        <f t="shared" si="22"/>
        <v>254241.26400000002</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35212730</v>
      </c>
      <c r="D990" s="1">
        <f>BILANCA!E12</f>
        <v>40223770.869999997</v>
      </c>
      <c r="E990" s="1">
        <v>0</v>
      </c>
      <c r="F990" s="1">
        <v>0</v>
      </c>
      <c r="G990" s="2">
        <f t="shared" si="22"/>
        <v>809621.90217999998</v>
      </c>
      <c r="H990" s="2">
        <f t="shared" si="19"/>
        <v>0.13000000268220901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33278568</v>
      </c>
      <c r="D991" s="1">
        <f>BILANCA!E13</f>
        <v>38691371.439999998</v>
      </c>
      <c r="E991" s="1">
        <v>0</v>
      </c>
      <c r="F991" s="1">
        <v>0</v>
      </c>
      <c r="G991" s="2">
        <f t="shared" si="22"/>
        <v>885290.48703999992</v>
      </c>
      <c r="H991" s="2">
        <f t="shared" si="19"/>
        <v>0.43999999761581421</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1023048</v>
      </c>
      <c r="D992" s="1">
        <f>BILANCA!E14</f>
        <v>1023048.3</v>
      </c>
      <c r="E992" s="1">
        <v>0</v>
      </c>
      <c r="F992" s="1">
        <v>0</v>
      </c>
      <c r="G992" s="2">
        <f t="shared" si="22"/>
        <v>27622.301399999997</v>
      </c>
      <c r="H992" s="2">
        <f t="shared" si="19"/>
        <v>0.30000000004656613</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28404051</v>
      </c>
      <c r="D993" s="1">
        <f>BILANCA!E15</f>
        <v>34157827.280000001</v>
      </c>
      <c r="E993" s="1">
        <v>0</v>
      </c>
      <c r="F993" s="1">
        <v>0</v>
      </c>
      <c r="G993" s="2">
        <f t="shared" si="22"/>
        <v>967197.05560000008</v>
      </c>
      <c r="H993" s="2">
        <f t="shared" si="19"/>
        <v>0.2800000011920929</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9832388</v>
      </c>
      <c r="D994" s="1">
        <f>BILANCA!E16</f>
        <v>11889168.609999999</v>
      </c>
      <c r="E994" s="1">
        <v>0</v>
      </c>
      <c r="F994" s="1">
        <v>0</v>
      </c>
      <c r="G994" s="2">
        <f t="shared" si="22"/>
        <v>369717.97741999995</v>
      </c>
      <c r="H994" s="2">
        <f t="shared" si="19"/>
        <v>0.39000000059604645</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5980919</v>
      </c>
      <c r="D996" s="1">
        <f>BILANCA!E18</f>
        <v>8378672.75</v>
      </c>
      <c r="E996" s="1">
        <v>0</v>
      </c>
      <c r="F996" s="1">
        <v>0</v>
      </c>
      <c r="G996" s="2">
        <f t="shared" si="22"/>
        <v>295597.43849999999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817285</v>
      </c>
      <c r="D997" s="1">
        <f>BILANCA!E19</f>
        <v>1081630.6100000003</v>
      </c>
      <c r="E997" s="1">
        <v>0</v>
      </c>
      <c r="F997" s="1">
        <v>0</v>
      </c>
      <c r="G997" s="2">
        <f t="shared" si="22"/>
        <v>41727.64708000001</v>
      </c>
      <c r="H997" s="2">
        <f t="shared" si="19"/>
        <v>0.38999999966472387</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842918</v>
      </c>
      <c r="D998" s="1">
        <f>BILANCA!E20</f>
        <v>842917.08</v>
      </c>
      <c r="E998" s="1">
        <v>0</v>
      </c>
      <c r="F998" s="1">
        <v>0</v>
      </c>
      <c r="G998" s="2">
        <f t="shared" si="22"/>
        <v>37931.282399999996</v>
      </c>
      <c r="H998" s="2">
        <f t="shared" si="19"/>
        <v>7.9999999958090484E-2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120902</v>
      </c>
      <c r="D999" s="1">
        <f>BILANCA!E21</f>
        <v>120902.13</v>
      </c>
      <c r="E999" s="1">
        <v>0</v>
      </c>
      <c r="F999" s="1">
        <v>0</v>
      </c>
      <c r="G999" s="2">
        <f t="shared" si="22"/>
        <v>5803.3001600000007</v>
      </c>
      <c r="H999" s="2">
        <f t="shared" si="19"/>
        <v>0.13000000000465661</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73986</v>
      </c>
      <c r="D1000" s="1">
        <f>BILANCA!E22</f>
        <v>239158.43</v>
      </c>
      <c r="E1000" s="1">
        <v>0</v>
      </c>
      <c r="F1000" s="1">
        <v>0</v>
      </c>
      <c r="G1000" s="2">
        <f t="shared" si="22"/>
        <v>9389.1486199999999</v>
      </c>
      <c r="H1000" s="2">
        <f t="shared" si="19"/>
        <v>0.42999999999301508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45071</v>
      </c>
      <c r="D1001" s="1">
        <f>BILANCA!E23</f>
        <v>0</v>
      </c>
      <c r="E1001" s="1">
        <v>0</v>
      </c>
      <c r="F1001" s="1">
        <v>0</v>
      </c>
      <c r="G1001" s="2">
        <f t="shared" si="22"/>
        <v>811.27799999999991</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2011675</v>
      </c>
      <c r="D1004" s="1">
        <f>BILANCA!E26</f>
        <v>2513100.56</v>
      </c>
      <c r="E1004" s="1">
        <v>0</v>
      </c>
      <c r="F1004" s="1">
        <v>0</v>
      </c>
      <c r="G1004" s="2">
        <f t="shared" si="22"/>
        <v>147795.39852000002</v>
      </c>
      <c r="H1004" s="2">
        <f t="shared" si="19"/>
        <v>0.43999999994412065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2277267</v>
      </c>
      <c r="D1006" s="1">
        <f>BILANCA!E28</f>
        <v>2634447.59</v>
      </c>
      <c r="E1006" s="1">
        <v>0</v>
      </c>
      <c r="F1006" s="1">
        <v>0</v>
      </c>
      <c r="G1006" s="2">
        <f t="shared" si="22"/>
        <v>173561.73014</v>
      </c>
      <c r="H1006" s="2">
        <f t="shared" si="19"/>
        <v>0.41000000014901161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768444</v>
      </c>
      <c r="D1007" s="1">
        <f>BILANCA!E29</f>
        <v>144231.60999999987</v>
      </c>
      <c r="E1007" s="1">
        <v>0</v>
      </c>
      <c r="F1007" s="1">
        <v>0</v>
      </c>
      <c r="G1007" s="2">
        <f t="shared" si="22"/>
        <v>25365.773279999994</v>
      </c>
      <c r="H1007" s="2">
        <f t="shared" si="19"/>
        <v>0.39000000013038516</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3563284</v>
      </c>
      <c r="D1008" s="1">
        <f>BILANCA!E30</f>
        <v>3563284</v>
      </c>
      <c r="E1008" s="1">
        <v>0</v>
      </c>
      <c r="F1008" s="1">
        <v>0</v>
      </c>
      <c r="G1008" s="2">
        <f t="shared" si="22"/>
        <v>267246.30000000005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2794840</v>
      </c>
      <c r="D1012" s="1">
        <f>BILANCA!E34</f>
        <v>3419052.39</v>
      </c>
      <c r="E1012" s="1">
        <v>0</v>
      </c>
      <c r="F1012" s="1">
        <v>0</v>
      </c>
      <c r="G1012" s="2">
        <f t="shared" si="22"/>
        <v>279355.39861999999</v>
      </c>
      <c r="H1012" s="2">
        <f t="shared" si="19"/>
        <v>0.39000000013038516</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348433</v>
      </c>
      <c r="D1023" s="1">
        <f>BILANCA!E45</f>
        <v>306537.20999999996</v>
      </c>
      <c r="E1023" s="1">
        <v>0</v>
      </c>
      <c r="F1023" s="1">
        <v>0</v>
      </c>
      <c r="G1023" s="2">
        <f t="shared" si="22"/>
        <v>38460.296799999996</v>
      </c>
      <c r="H1023" s="2">
        <f t="shared" si="19"/>
        <v>0.2099999999627471</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2681161</v>
      </c>
      <c r="D1027" s="1">
        <f>BILANCA!E49</f>
        <v>2931898.02</v>
      </c>
      <c r="E1027" s="1">
        <v>0</v>
      </c>
      <c r="F1027" s="1">
        <v>0</v>
      </c>
      <c r="G1027" s="2">
        <f t="shared" si="22"/>
        <v>375978.10975999996</v>
      </c>
      <c r="H1027" s="2">
        <f t="shared" si="19"/>
        <v>2.0000000018626451E-2</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2332728</v>
      </c>
      <c r="D1028" s="1">
        <f>BILANCA!E50</f>
        <v>2625360.81</v>
      </c>
      <c r="E1028" s="1">
        <v>0</v>
      </c>
      <c r="F1028" s="1">
        <v>0</v>
      </c>
      <c r="G1028" s="2">
        <f t="shared" si="22"/>
        <v>341255.2329</v>
      </c>
      <c r="H1028" s="2">
        <f t="shared" si="19"/>
        <v>0.18999999994412065</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2651228</v>
      </c>
      <c r="D1034" s="1">
        <f>BILANCA!E56</f>
        <v>1201302.3500000001</v>
      </c>
      <c r="E1034" s="1">
        <v>0</v>
      </c>
      <c r="F1034" s="1">
        <v>0</v>
      </c>
      <c r="G1034" s="2">
        <f t="shared" si="22"/>
        <v>257745.46769999998</v>
      </c>
      <c r="H1034" s="2">
        <f t="shared" si="19"/>
        <v>0.35000000009313226</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2651228</v>
      </c>
      <c r="D1035" s="1">
        <f>BILANCA!E57</f>
        <v>1201302.3500000001</v>
      </c>
      <c r="E1035" s="1">
        <v>0</v>
      </c>
      <c r="F1035" s="1">
        <v>0</v>
      </c>
      <c r="G1035" s="2">
        <f t="shared" si="22"/>
        <v>262799.30040000001</v>
      </c>
      <c r="H1035" s="2">
        <f t="shared" si="19"/>
        <v>0.35000000009313226</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2808427</v>
      </c>
      <c r="D1046" s="1">
        <f>BILANCA!E68</f>
        <v>3402716.37</v>
      </c>
      <c r="E1046" s="1">
        <v>0</v>
      </c>
      <c r="F1046" s="1">
        <v>0</v>
      </c>
      <c r="G1046" s="2">
        <f t="shared" si="22"/>
        <v>605673.16362000001</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665698</v>
      </c>
      <c r="D1047" s="1">
        <f>BILANCA!E69</f>
        <v>369583.41</v>
      </c>
      <c r="E1047" s="1">
        <v>0</v>
      </c>
      <c r="F1047" s="1">
        <v>0</v>
      </c>
      <c r="G1047" s="2">
        <f t="shared" si="22"/>
        <v>89911.348479999986</v>
      </c>
      <c r="H1047" s="2">
        <f t="shared" si="19"/>
        <v>0.40999999997438863</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665698</v>
      </c>
      <c r="D1048" s="1">
        <f>BILANCA!E70</f>
        <v>369583.41</v>
      </c>
      <c r="E1048" s="1">
        <v>0</v>
      </c>
      <c r="F1048" s="1">
        <v>0</v>
      </c>
      <c r="G1048" s="2">
        <f t="shared" si="22"/>
        <v>91316.213300000003</v>
      </c>
      <c r="H1048" s="2">
        <f t="shared" si="19"/>
        <v>0.40999999997438863</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665698</v>
      </c>
      <c r="D1050" s="1">
        <f>BILANCA!E72</f>
        <v>369583.41</v>
      </c>
      <c r="E1050" s="1">
        <v>0</v>
      </c>
      <c r="F1050" s="1">
        <v>0</v>
      </c>
      <c r="G1050" s="2">
        <f t="shared" si="22"/>
        <v>94125.942940000008</v>
      </c>
      <c r="H1050" s="2">
        <f t="shared" si="19"/>
        <v>0.40999999997438863</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457222.23</v>
      </c>
      <c r="E1065" s="1">
        <v>0</v>
      </c>
      <c r="F1065" s="1">
        <v>0</v>
      </c>
      <c r="G1065" s="2">
        <f t="shared" si="22"/>
        <v>74984.445720000003</v>
      </c>
      <c r="H1065" s="2">
        <f t="shared" si="19"/>
        <v>0.22999999998137355</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457222.23</v>
      </c>
      <c r="E1066" s="1">
        <v>0</v>
      </c>
      <c r="F1066" s="1">
        <v>0</v>
      </c>
      <c r="G1066" s="2">
        <f t="shared" si="22"/>
        <v>75898.890180000002</v>
      </c>
      <c r="H1066" s="2">
        <f t="shared" si="19"/>
        <v>0.22999999998137355</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457222.23</v>
      </c>
      <c r="E1071" s="1">
        <v>0</v>
      </c>
      <c r="F1071" s="1">
        <v>0</v>
      </c>
      <c r="G1071" s="2">
        <f t="shared" si="22"/>
        <v>80471.112479999996</v>
      </c>
      <c r="H1071" s="2">
        <f t="shared" si="23"/>
        <v>0.22999999998137355</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377500</v>
      </c>
      <c r="D1112" s="1">
        <f>BILANCA!E134</f>
        <v>377500</v>
      </c>
      <c r="E1112" s="1">
        <v>0</v>
      </c>
      <c r="F1112" s="1">
        <v>0</v>
      </c>
      <c r="G1112" s="2">
        <f t="shared" si="22"/>
        <v>146092.5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377500</v>
      </c>
      <c r="D1113" s="1">
        <f>BILANCA!E135</f>
        <v>377500</v>
      </c>
      <c r="E1113" s="1">
        <v>0</v>
      </c>
      <c r="F1113" s="1">
        <v>0</v>
      </c>
      <c r="G1113" s="2">
        <f t="shared" si="22"/>
        <v>147225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377500</v>
      </c>
      <c r="D1116" s="1">
        <f>BILANCA!E138</f>
        <v>377500</v>
      </c>
      <c r="E1116" s="1">
        <v>0</v>
      </c>
      <c r="F1116" s="1">
        <v>0</v>
      </c>
      <c r="G1116" s="2">
        <f t="shared" si="22"/>
        <v>150622.5</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1765229</v>
      </c>
      <c r="D1124" s="1">
        <f>BILANCA!E146</f>
        <v>2198410.7300000004</v>
      </c>
      <c r="E1124" s="1">
        <v>0</v>
      </c>
      <c r="F1124" s="1">
        <v>0</v>
      </c>
      <c r="G1124" s="2">
        <f t="shared" si="22"/>
        <v>868849.11486000009</v>
      </c>
      <c r="H1124" s="2">
        <f t="shared" si="23"/>
        <v>0.26999999955296516</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252914</v>
      </c>
      <c r="D1125" s="1">
        <f>BILANCA!E147</f>
        <v>199329.35</v>
      </c>
      <c r="E1125" s="1">
        <v>0</v>
      </c>
      <c r="F1125" s="1">
        <v>0</v>
      </c>
      <c r="G1125" s="2">
        <f t="shared" si="22"/>
        <v>92523.323399999994</v>
      </c>
      <c r="H1125" s="2">
        <f t="shared" si="23"/>
        <v>0.35000000000582077</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6000</v>
      </c>
      <c r="D1136" s="1">
        <f>BILANCA!E158</f>
        <v>1781.04</v>
      </c>
      <c r="E1136" s="1">
        <v>0</v>
      </c>
      <c r="F1136" s="1">
        <v>0</v>
      </c>
      <c r="G1136" s="2">
        <f t="shared" si="22"/>
        <v>1462.9982399999999</v>
      </c>
      <c r="H1136" s="2">
        <f t="shared" si="23"/>
        <v>3.999999999996362E-2</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2290678</v>
      </c>
      <c r="D1137" s="1">
        <f>BILANCA!E159</f>
        <v>2811851.18</v>
      </c>
      <c r="E1137" s="1">
        <v>0</v>
      </c>
      <c r="F1137" s="1">
        <v>0</v>
      </c>
      <c r="G1137" s="2">
        <f t="shared" si="22"/>
        <v>1218814.57544</v>
      </c>
      <c r="H1137" s="2">
        <f t="shared" si="23"/>
        <v>0.18000000016763806</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784363</v>
      </c>
      <c r="D1141" s="1">
        <f>BILANCA!E163</f>
        <v>814550.84</v>
      </c>
      <c r="E1141" s="1">
        <v>0</v>
      </c>
      <c r="F1141" s="1">
        <v>0</v>
      </c>
      <c r="G1141" s="2">
        <f t="shared" si="22"/>
        <v>381327.41944000003</v>
      </c>
      <c r="H1141" s="2">
        <f t="shared" si="23"/>
        <v>0.16000000003259629</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61859157</v>
      </c>
      <c r="D1152" s="1">
        <f>BILANCA!E175</f>
        <v>66014561.590000004</v>
      </c>
      <c r="E1152" s="1">
        <v>0</v>
      </c>
      <c r="F1152" s="1">
        <v>0</v>
      </c>
      <c r="G1152" s="2">
        <f t="shared" si="22"/>
        <v>32767119.350420002</v>
      </c>
      <c r="H1152" s="2">
        <f t="shared" si="23"/>
        <v>0.40999999642372131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4320476</v>
      </c>
      <c r="D1153" s="1">
        <f>BILANCA!E176</f>
        <v>4710969.58</v>
      </c>
      <c r="E1153" s="1">
        <v>0</v>
      </c>
      <c r="F1153" s="1">
        <v>0</v>
      </c>
      <c r="G1153" s="2">
        <f t="shared" si="22"/>
        <v>2336210.5772000002</v>
      </c>
      <c r="H1153" s="2">
        <f t="shared" si="23"/>
        <v>0.41999999992549419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2316.86</v>
      </c>
      <c r="E1154" s="1">
        <v>0</v>
      </c>
      <c r="F1154" s="1">
        <v>0</v>
      </c>
      <c r="G1154" s="2">
        <f t="shared" si="22"/>
        <v>792.36612000000014</v>
      </c>
      <c r="H1154" s="2">
        <f t="shared" si="23"/>
        <v>0.13999999999987267</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2316.86</v>
      </c>
      <c r="E1156" s="1">
        <v>0</v>
      </c>
      <c r="F1156" s="1">
        <v>0</v>
      </c>
      <c r="G1156" s="2">
        <f t="shared" si="22"/>
        <v>801.63355999999999</v>
      </c>
      <c r="H1156" s="2">
        <f t="shared" si="23"/>
        <v>0.13999999999987267</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291326</v>
      </c>
      <c r="D1166" s="1">
        <f>BILANCA!E189</f>
        <v>1007233.6</v>
      </c>
      <c r="E1166" s="1">
        <v>0</v>
      </c>
      <c r="F1166" s="1">
        <v>0</v>
      </c>
      <c r="G1166" s="2">
        <f t="shared" si="22"/>
        <v>421960.1556</v>
      </c>
      <c r="H1166" s="2">
        <f t="shared" si="23"/>
        <v>0.40000000002328306</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4029150</v>
      </c>
      <c r="D1183" s="1">
        <f>BILANCA!E206</f>
        <v>3701419.12</v>
      </c>
      <c r="E1183" s="1">
        <v>0</v>
      </c>
      <c r="F1183" s="1">
        <v>0</v>
      </c>
      <c r="G1183" s="2">
        <f t="shared" si="22"/>
        <v>2286397.648</v>
      </c>
      <c r="H1183" s="2">
        <f t="shared" si="23"/>
        <v>0.12000000011175871</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4029150</v>
      </c>
      <c r="D1184" s="1">
        <f>BILANCA!E207</f>
        <v>3701419.12</v>
      </c>
      <c r="E1184" s="1">
        <v>0</v>
      </c>
      <c r="F1184" s="1">
        <v>0</v>
      </c>
      <c r="G1184" s="2">
        <f t="shared" si="22"/>
        <v>2297829.6362400004</v>
      </c>
      <c r="H1184" s="2">
        <f t="shared" si="23"/>
        <v>0.12000000011175871</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4029150</v>
      </c>
      <c r="D1186" s="1">
        <f>BILANCA!E209</f>
        <v>3701419.12</v>
      </c>
      <c r="E1186" s="1">
        <v>0</v>
      </c>
      <c r="F1186" s="1">
        <v>0</v>
      </c>
      <c r="G1186" s="2">
        <f t="shared" si="22"/>
        <v>2320693.6127200001</v>
      </c>
      <c r="H1186" s="2">
        <f t="shared" si="23"/>
        <v>0.12000000011175871</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57538681</v>
      </c>
      <c r="D1214" s="1">
        <f>BILANCA!E237</f>
        <v>61303592.010000005</v>
      </c>
      <c r="E1214" s="1">
        <v>0</v>
      </c>
      <c r="F1214" s="1">
        <v>0</v>
      </c>
      <c r="G1214" s="2">
        <f t="shared" si="22"/>
        <v>41613694.819620006</v>
      </c>
      <c r="H1214" s="2">
        <f t="shared" si="23"/>
        <v>1.000000536441803E-2</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57164309</v>
      </c>
      <c r="D1215" s="1">
        <f>BILANCA!E238</f>
        <v>61943559.060000002</v>
      </c>
      <c r="E1215" s="1">
        <v>0</v>
      </c>
      <c r="F1215" s="1">
        <v>0</v>
      </c>
      <c r="G1215" s="2">
        <f t="shared" si="22"/>
        <v>42003931.091839999</v>
      </c>
      <c r="H1215" s="2">
        <f t="shared" si="23"/>
        <v>6.0000002384185791E-2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57164309</v>
      </c>
      <c r="D1216" s="1">
        <f>BILANCA!E239</f>
        <v>61943559.060000002</v>
      </c>
      <c r="E1216" s="1">
        <v>0</v>
      </c>
      <c r="F1216" s="1">
        <v>0</v>
      </c>
      <c r="G1216" s="2">
        <f t="shared" si="22"/>
        <v>42184982.518959999</v>
      </c>
      <c r="H1216" s="2">
        <f t="shared" si="23"/>
        <v>6.0000002384185791E-2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57164309</v>
      </c>
      <c r="D1218" s="1">
        <f>BILANCA!E241</f>
        <v>61943559.060000002</v>
      </c>
      <c r="E1218" s="1">
        <v>0</v>
      </c>
      <c r="F1218" s="1">
        <v>0</v>
      </c>
      <c r="G1218" s="2">
        <f t="shared" si="22"/>
        <v>42547085.373199999</v>
      </c>
      <c r="H1218" s="2">
        <f t="shared" si="23"/>
        <v>6.0000002384185791E-2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374372</v>
      </c>
      <c r="D1222" s="1">
        <f>BILANCA!E245</f>
        <v>-639967.05000000005</v>
      </c>
      <c r="E1222" s="1">
        <v>0</v>
      </c>
      <c r="F1222" s="1">
        <v>0</v>
      </c>
      <c r="G1222" s="2">
        <f t="shared" si="22"/>
        <v>-216429.3419</v>
      </c>
      <c r="H1222" s="2">
        <f t="shared" si="23"/>
        <v>5.0000000046566129E-2</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374372</v>
      </c>
      <c r="D1223" s="1">
        <f>BILANCA!E246</f>
        <v>0</v>
      </c>
      <c r="E1223" s="1">
        <v>0</v>
      </c>
      <c r="F1223" s="1">
        <v>0</v>
      </c>
      <c r="G1223" s="2">
        <f t="shared" si="22"/>
        <v>89849.279999999999</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374372</v>
      </c>
      <c r="D1224" s="1">
        <f>BILANCA!E247</f>
        <v>0</v>
      </c>
      <c r="E1224" s="1">
        <v>0</v>
      </c>
      <c r="F1224" s="1">
        <v>0</v>
      </c>
      <c r="G1224" s="2">
        <f t="shared" si="22"/>
        <v>90223.652000000002</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639967.05000000005</v>
      </c>
      <c r="E1227" s="1">
        <v>0</v>
      </c>
      <c r="F1227" s="1">
        <v>0</v>
      </c>
      <c r="G1227" s="2">
        <f t="shared" si="22"/>
        <v>312303.9204</v>
      </c>
      <c r="H1227" s="2">
        <f t="shared" si="23"/>
        <v>5.0000000046566129E-2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639967.05000000005</v>
      </c>
      <c r="E1228" s="1">
        <v>0</v>
      </c>
      <c r="F1228" s="1">
        <v>0</v>
      </c>
      <c r="G1228" s="2">
        <f t="shared" si="22"/>
        <v>313583.85450000002</v>
      </c>
      <c r="H1228" s="2">
        <f t="shared" si="23"/>
        <v>5.0000000046566129E-2</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6000820</v>
      </c>
      <c r="D1236" s="1">
        <f>BILANCA!E259</f>
        <v>7285118.5099999998</v>
      </c>
      <c r="E1236" s="1">
        <v>0</v>
      </c>
      <c r="F1236" s="1">
        <v>0</v>
      </c>
      <c r="G1236" s="2">
        <f t="shared" si="22"/>
        <v>5204477.4260600004</v>
      </c>
      <c r="H1236" s="2">
        <f t="shared" si="23"/>
        <v>0.49000000022351742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6000820</v>
      </c>
      <c r="D1237" s="1">
        <f>BILANCA!E260</f>
        <v>7285118.5099999998</v>
      </c>
      <c r="E1237" s="1">
        <v>0</v>
      </c>
      <c r="F1237" s="1">
        <v>0</v>
      </c>
      <c r="G1237" s="2">
        <f t="shared" si="22"/>
        <v>5225048.4830799997</v>
      </c>
      <c r="H1237" s="2">
        <f t="shared" si="23"/>
        <v>0.49000000022351742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457222.23</v>
      </c>
      <c r="E1238" s="1">
        <v>0</v>
      </c>
      <c r="F1238" s="1">
        <v>0</v>
      </c>
      <c r="G1238" s="2">
        <f t="shared" si="22"/>
        <v>233183.33729999998</v>
      </c>
      <c r="H1238" s="2">
        <f t="shared" si="23"/>
        <v>0.22999999998137355</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1872283</v>
      </c>
      <c r="D1240" s="1">
        <f>BILANCA!E264</f>
        <v>3012961.57</v>
      </c>
      <c r="E1240" s="1">
        <v>0</v>
      </c>
      <c r="F1240" s="1">
        <v>0</v>
      </c>
      <c r="G1240" s="2">
        <f t="shared" si="22"/>
        <v>2029838.97798</v>
      </c>
      <c r="H1240" s="2">
        <f t="shared" si="23"/>
        <v>0.43000000016763806</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677309</v>
      </c>
      <c r="D1241" s="1">
        <f>BILANCA!E265</f>
        <v>0</v>
      </c>
      <c r="E1241" s="1">
        <v>0</v>
      </c>
      <c r="F1241" s="1">
        <v>0</v>
      </c>
      <c r="G1241" s="2">
        <f t="shared" si="22"/>
        <v>174745.72200000001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2316.86</v>
      </c>
      <c r="E1263" s="1">
        <v>0</v>
      </c>
      <c r="F1263" s="1">
        <v>0</v>
      </c>
      <c r="G1263" s="2">
        <f t="shared" si="24"/>
        <v>1297.4416000000001</v>
      </c>
      <c r="H1263" s="2">
        <f t="shared" si="23"/>
        <v>0.13999999999987267</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291326</v>
      </c>
      <c r="D1265" s="1">
        <f>BILANCA!E289</f>
        <v>1007233.6</v>
      </c>
      <c r="E1265" s="1">
        <v>0</v>
      </c>
      <c r="F1265" s="1">
        <v>0</v>
      </c>
      <c r="G1265" s="2">
        <f t="shared" si="24"/>
        <v>650233.68239999993</v>
      </c>
      <c r="H1265" s="2">
        <f t="shared" si="23"/>
        <v>0.40000000002328306</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4029150</v>
      </c>
      <c r="D1270" s="1">
        <f>BILANCA!E294</f>
        <v>3701419.12</v>
      </c>
      <c r="E1270" s="1">
        <v>0</v>
      </c>
      <c r="F1270" s="1">
        <v>0</v>
      </c>
      <c r="G1270" s="2">
        <f t="shared" si="24"/>
        <v>3280980.6248799996</v>
      </c>
      <c r="H1270" s="2">
        <f t="shared" si="23"/>
        <v>0.12000000011175871</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5068285</v>
      </c>
      <c r="D1299" s="6">
        <f>'RAS-funkcijski'!E5</f>
        <v>4931776.0199999996</v>
      </c>
      <c r="E1299" s="6">
        <v>0</v>
      </c>
      <c r="F1299" s="6">
        <v>0</v>
      </c>
      <c r="G1299" s="7">
        <f t="shared" si="24"/>
        <v>14931.837039999999</v>
      </c>
      <c r="H1299" s="7">
        <f t="shared" si="23"/>
        <v>1.9999999552965164E-2</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2941517</v>
      </c>
      <c r="D1300" s="1">
        <f>'RAS-funkcijski'!E6</f>
        <v>3392709.31</v>
      </c>
      <c r="E1300" s="1">
        <v>0</v>
      </c>
      <c r="F1300" s="1">
        <v>0</v>
      </c>
      <c r="G1300" s="2">
        <f t="shared" si="24"/>
        <v>19453.87124</v>
      </c>
      <c r="H1300" s="2">
        <f t="shared" si="23"/>
        <v>0.31000000005587935</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2941517</v>
      </c>
      <c r="D1301" s="1">
        <f>'RAS-funkcijski'!E7</f>
        <v>3392709.31</v>
      </c>
      <c r="E1301" s="1">
        <v>0</v>
      </c>
      <c r="F1301" s="1">
        <v>0</v>
      </c>
      <c r="G1301" s="2">
        <f t="shared" si="24"/>
        <v>29180.806860000001</v>
      </c>
      <c r="H1301" s="2">
        <f t="shared" si="23"/>
        <v>0.31000000005587935</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2047640</v>
      </c>
      <c r="D1307" s="1">
        <f>'RAS-funkcijski'!E13</f>
        <v>1468136.57</v>
      </c>
      <c r="E1307" s="1">
        <v>0</v>
      </c>
      <c r="F1307" s="1">
        <v>0</v>
      </c>
      <c r="G1307" s="2">
        <f t="shared" si="24"/>
        <v>44855.218259999994</v>
      </c>
      <c r="H1307" s="2">
        <f t="shared" si="23"/>
        <v>0.42999999993480742</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2047640</v>
      </c>
      <c r="D1310" s="1">
        <f>'RAS-funkcijski'!E16</f>
        <v>1468136.57</v>
      </c>
      <c r="E1310" s="1">
        <v>0</v>
      </c>
      <c r="F1310" s="1">
        <v>0</v>
      </c>
      <c r="G1310" s="2">
        <f t="shared" si="24"/>
        <v>59806.95768</v>
      </c>
      <c r="H1310" s="2">
        <f t="shared" si="23"/>
        <v>0.42999999993480742</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79128</v>
      </c>
      <c r="D1314" s="1">
        <f>'RAS-funkcijski'!E20</f>
        <v>70930.14</v>
      </c>
      <c r="E1314" s="1">
        <v>0</v>
      </c>
      <c r="F1314" s="1">
        <v>0</v>
      </c>
      <c r="G1314" s="2">
        <f t="shared" si="24"/>
        <v>3535.8124799999996</v>
      </c>
      <c r="H1314" s="2">
        <f t="shared" si="23"/>
        <v>0.13999999999941792</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45000</v>
      </c>
      <c r="D1316" s="1">
        <f>'RAS-funkcijski'!E22</f>
        <v>80737.5</v>
      </c>
      <c r="E1316" s="1">
        <v>0</v>
      </c>
      <c r="F1316" s="1">
        <v>0</v>
      </c>
      <c r="G1316" s="2">
        <f t="shared" si="24"/>
        <v>3716.5499999999997</v>
      </c>
      <c r="H1316" s="2">
        <f t="shared" si="23"/>
        <v>0.5</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45000</v>
      </c>
      <c r="D1318" s="1">
        <f>'RAS-funkcijski'!E24</f>
        <v>48850</v>
      </c>
      <c r="E1318" s="1">
        <v>0</v>
      </c>
      <c r="F1318" s="1">
        <v>0</v>
      </c>
      <c r="G1318" s="2">
        <f t="shared" si="24"/>
        <v>2854</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31887.5</v>
      </c>
      <c r="E1321" s="1">
        <v>0</v>
      </c>
      <c r="F1321" s="1">
        <v>0</v>
      </c>
      <c r="G1321" s="2">
        <f t="shared" si="24"/>
        <v>1466.825</v>
      </c>
      <c r="H1321" s="2">
        <f t="shared" si="23"/>
        <v>0.5</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537373</v>
      </c>
      <c r="D1322" s="1">
        <f>'RAS-funkcijski'!E28</f>
        <v>418750</v>
      </c>
      <c r="E1322" s="1">
        <v>0</v>
      </c>
      <c r="F1322" s="1">
        <v>0</v>
      </c>
      <c r="G1322" s="2">
        <f t="shared" si="24"/>
        <v>32996.952000000005</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532779</v>
      </c>
      <c r="D1324" s="1">
        <f>'RAS-funkcijski'!E30</f>
        <v>418750</v>
      </c>
      <c r="E1324" s="1">
        <v>0</v>
      </c>
      <c r="F1324" s="1">
        <v>0</v>
      </c>
      <c r="G1324" s="2">
        <f t="shared" si="24"/>
        <v>35627.254000000001</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4594</v>
      </c>
      <c r="D1328" s="1">
        <f>'RAS-funkcijski'!E34</f>
        <v>0</v>
      </c>
      <c r="E1328" s="1">
        <v>0</v>
      </c>
      <c r="F1328" s="1">
        <v>0</v>
      </c>
      <c r="G1328" s="2">
        <f t="shared" si="24"/>
        <v>137.82</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1448499</v>
      </c>
      <c r="D1329" s="1">
        <f>'RAS-funkcijski'!E35</f>
        <v>3474390.9699999997</v>
      </c>
      <c r="E1329" s="1">
        <v>0</v>
      </c>
      <c r="F1329" s="1">
        <v>0</v>
      </c>
      <c r="G1329" s="2">
        <f t="shared" si="24"/>
        <v>260315.70913999999</v>
      </c>
      <c r="H1329" s="2">
        <f t="shared" si="23"/>
        <v>3.0000000260770321E-2</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36245</v>
      </c>
      <c r="D1333" s="1">
        <f>'RAS-funkcijski'!E39</f>
        <v>15500</v>
      </c>
      <c r="E1333" s="1">
        <v>0</v>
      </c>
      <c r="F1333" s="1">
        <v>0</v>
      </c>
      <c r="G1333" s="2">
        <f t="shared" si="24"/>
        <v>2353.5749999999998</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36245</v>
      </c>
      <c r="D1334" s="1">
        <f>'RAS-funkcijski'!E40</f>
        <v>15500</v>
      </c>
      <c r="E1334" s="1">
        <v>0</v>
      </c>
      <c r="F1334" s="1">
        <v>0</v>
      </c>
      <c r="G1334" s="2">
        <f t="shared" si="24"/>
        <v>2420.8199999999997</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1319979</v>
      </c>
      <c r="D1348" s="1">
        <f>'RAS-funkcijski'!E54</f>
        <v>3130013.73</v>
      </c>
      <c r="E1348" s="1">
        <v>0</v>
      </c>
      <c r="F1348" s="1">
        <v>0</v>
      </c>
      <c r="G1348" s="2">
        <f t="shared" si="24"/>
        <v>379000.32300000003</v>
      </c>
      <c r="H1348" s="2">
        <f t="shared" si="27"/>
        <v>0.27000000001862645</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1319979</v>
      </c>
      <c r="D1349" s="1">
        <f>'RAS-funkcijski'!E55</f>
        <v>3130013.73</v>
      </c>
      <c r="E1349" s="1">
        <v>0</v>
      </c>
      <c r="F1349" s="1">
        <v>0</v>
      </c>
      <c r="G1349" s="2">
        <f t="shared" si="24"/>
        <v>386580.32945999998</v>
      </c>
      <c r="H1349" s="2">
        <f t="shared" si="27"/>
        <v>0.27000000001862645</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92275</v>
      </c>
      <c r="D1355" s="1">
        <f>'RAS-funkcijski'!E61</f>
        <v>328877.24</v>
      </c>
      <c r="E1355" s="1">
        <v>0</v>
      </c>
      <c r="F1355" s="1">
        <v>0</v>
      </c>
      <c r="G1355" s="2">
        <f t="shared" si="24"/>
        <v>42751.680360000006</v>
      </c>
      <c r="H1355" s="2">
        <f t="shared" si="27"/>
        <v>0.23999999999068677</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35000</v>
      </c>
      <c r="D1358" s="1">
        <f>'RAS-funkcijski'!E64</f>
        <v>65652.240000000005</v>
      </c>
      <c r="E1358" s="1">
        <v>0</v>
      </c>
      <c r="F1358" s="1">
        <v>0</v>
      </c>
      <c r="G1358" s="2">
        <f t="shared" si="24"/>
        <v>9978.2688000000016</v>
      </c>
      <c r="H1358" s="2">
        <f t="shared" si="27"/>
        <v>0.24000000000523869</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57275</v>
      </c>
      <c r="D1359" s="1">
        <f>'RAS-funkcijski'!E65</f>
        <v>263225</v>
      </c>
      <c r="E1359" s="1">
        <v>0</v>
      </c>
      <c r="F1359" s="1">
        <v>0</v>
      </c>
      <c r="G1359" s="2">
        <f t="shared" si="24"/>
        <v>35607.224999999999</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130049</v>
      </c>
      <c r="D1369" s="1">
        <f>'RAS-funkcijski'!E75</f>
        <v>431325.56</v>
      </c>
      <c r="E1369" s="1">
        <v>0</v>
      </c>
      <c r="F1369" s="1">
        <v>0</v>
      </c>
      <c r="G1369" s="2">
        <f t="shared" si="24"/>
        <v>70481.708519999986</v>
      </c>
      <c r="H1369" s="2">
        <f t="shared" si="27"/>
        <v>0.44000000000232831</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130049</v>
      </c>
      <c r="D1375" s="1">
        <f>'RAS-funkcijski'!E81</f>
        <v>431325.56</v>
      </c>
      <c r="E1375" s="1">
        <v>0</v>
      </c>
      <c r="F1375" s="1">
        <v>0</v>
      </c>
      <c r="G1375" s="2">
        <f t="shared" si="24"/>
        <v>76437.909239999994</v>
      </c>
      <c r="H1375" s="2">
        <f t="shared" si="27"/>
        <v>0.44000000000232831</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3339452</v>
      </c>
      <c r="D1376" s="1">
        <f>'RAS-funkcijski'!E82</f>
        <v>3400414.14</v>
      </c>
      <c r="E1376" s="1">
        <v>0</v>
      </c>
      <c r="F1376" s="1">
        <v>0</v>
      </c>
      <c r="G1376" s="2">
        <f t="shared" si="24"/>
        <v>790941.86183999991</v>
      </c>
      <c r="H1376" s="2">
        <f t="shared" si="27"/>
        <v>0.14000000013038516</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675000</v>
      </c>
      <c r="D1379" s="1">
        <f>'RAS-funkcijski'!E85</f>
        <v>650814.92000000004</v>
      </c>
      <c r="E1379" s="1">
        <v>0</v>
      </c>
      <c r="F1379" s="1">
        <v>0</v>
      </c>
      <c r="G1379" s="2">
        <f t="shared" si="24"/>
        <v>160107.01704000001</v>
      </c>
      <c r="H1379" s="2">
        <f t="shared" si="27"/>
        <v>7.9999999958090484E-2</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149388</v>
      </c>
      <c r="D1380" s="1">
        <f>'RAS-funkcijski'!E86</f>
        <v>109656.25</v>
      </c>
      <c r="E1380" s="1">
        <v>0</v>
      </c>
      <c r="F1380" s="1">
        <v>0</v>
      </c>
      <c r="G1380" s="2">
        <f t="shared" si="24"/>
        <v>30233.440999999999</v>
      </c>
      <c r="H1380" s="2">
        <f t="shared" si="27"/>
        <v>0.25</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2515064</v>
      </c>
      <c r="D1382" s="1">
        <f>'RAS-funkcijski'!E88</f>
        <v>2639942.9700000002</v>
      </c>
      <c r="E1382" s="1">
        <v>0</v>
      </c>
      <c r="F1382" s="1">
        <v>0</v>
      </c>
      <c r="G1382" s="2">
        <f t="shared" si="24"/>
        <v>654775.79496000009</v>
      </c>
      <c r="H1382" s="2">
        <f t="shared" si="27"/>
        <v>2.9999999795109034E-2</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76804</v>
      </c>
      <c r="D1383" s="1">
        <f>'RAS-funkcijski'!E89</f>
        <v>46804.480000000003</v>
      </c>
      <c r="E1383" s="1">
        <v>0</v>
      </c>
      <c r="F1383" s="1">
        <v>0</v>
      </c>
      <c r="G1383" s="2">
        <f t="shared" si="24"/>
        <v>14485.101600000002</v>
      </c>
      <c r="H1383" s="2">
        <f t="shared" si="27"/>
        <v>0.48000000000320142</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76804</v>
      </c>
      <c r="D1388" s="1">
        <f>'RAS-funkcijski'!E94</f>
        <v>46804.480000000003</v>
      </c>
      <c r="E1388" s="1">
        <v>0</v>
      </c>
      <c r="F1388" s="1">
        <v>0</v>
      </c>
      <c r="G1388" s="2">
        <f t="shared" si="24"/>
        <v>15337.166399999998</v>
      </c>
      <c r="H1388" s="2">
        <f t="shared" si="27"/>
        <v>0.48000000000320142</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76804</v>
      </c>
      <c r="D1389" s="1">
        <f>'RAS-funkcijski'!E95</f>
        <v>46804.480000000003</v>
      </c>
      <c r="E1389" s="1">
        <v>0</v>
      </c>
      <c r="F1389" s="1">
        <v>0</v>
      </c>
      <c r="G1389" s="2">
        <f t="shared" si="24"/>
        <v>15507.57936</v>
      </c>
      <c r="H1389" s="2">
        <f t="shared" si="27"/>
        <v>0.48000000000320142</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500331</v>
      </c>
      <c r="D1401" s="1">
        <f>'RAS-funkcijski'!E107</f>
        <v>792112.45</v>
      </c>
      <c r="E1401" s="1">
        <v>0</v>
      </c>
      <c r="F1401" s="1">
        <v>0</v>
      </c>
      <c r="G1401" s="2">
        <f t="shared" si="24"/>
        <v>214709.25769999999</v>
      </c>
      <c r="H1401" s="2">
        <f t="shared" si="27"/>
        <v>0.44999999995343387</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280000</v>
      </c>
      <c r="D1402" s="1">
        <f>'RAS-funkcijski'!E108</f>
        <v>280000</v>
      </c>
      <c r="E1402" s="1">
        <v>0</v>
      </c>
      <c r="F1402" s="1">
        <v>0</v>
      </c>
      <c r="G1402" s="2">
        <f t="shared" si="24"/>
        <v>87360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220331</v>
      </c>
      <c r="D1407" s="1">
        <f>'RAS-funkcijski'!E113</f>
        <v>512112.45</v>
      </c>
      <c r="E1407" s="1">
        <v>0</v>
      </c>
      <c r="F1407" s="1">
        <v>0</v>
      </c>
      <c r="G1407" s="2">
        <f t="shared" si="24"/>
        <v>135656.5931</v>
      </c>
      <c r="H1407" s="2">
        <f t="shared" si="27"/>
        <v>0.45000000001164153</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1691178</v>
      </c>
      <c r="D1408" s="1">
        <f>'RAS-funkcijski'!E114</f>
        <v>1347587.4500000002</v>
      </c>
      <c r="E1408" s="1">
        <v>0</v>
      </c>
      <c r="F1408" s="1">
        <v>0</v>
      </c>
      <c r="G1408" s="2">
        <f t="shared" si="24"/>
        <v>482498.81900000002</v>
      </c>
      <c r="H1408" s="2">
        <f t="shared" si="27"/>
        <v>0.45000000018626451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909889</v>
      </c>
      <c r="D1409" s="1">
        <f>'RAS-funkcijski'!E115</f>
        <v>718764.14</v>
      </c>
      <c r="E1409" s="1">
        <v>0</v>
      </c>
      <c r="F1409" s="1">
        <v>0</v>
      </c>
      <c r="G1409" s="2">
        <f t="shared" si="24"/>
        <v>260563.31808</v>
      </c>
      <c r="H1409" s="2">
        <f t="shared" si="27"/>
        <v>0.14000000001396984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829872</v>
      </c>
      <c r="D1410" s="1">
        <f>'RAS-funkcijski'!E116</f>
        <v>699069.51</v>
      </c>
      <c r="E1410" s="1">
        <v>0</v>
      </c>
      <c r="F1410" s="1">
        <v>0</v>
      </c>
      <c r="G1410" s="2">
        <f t="shared" si="24"/>
        <v>249537.23424000002</v>
      </c>
      <c r="H1410" s="2">
        <f t="shared" si="27"/>
        <v>0.48999999999068677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80017</v>
      </c>
      <c r="D1411" s="1">
        <f>'RAS-funkcijski'!E117</f>
        <v>19694.63</v>
      </c>
      <c r="E1411" s="1">
        <v>0</v>
      </c>
      <c r="F1411" s="1">
        <v>0</v>
      </c>
      <c r="G1411" s="2">
        <f t="shared" si="24"/>
        <v>13492.907380000001</v>
      </c>
      <c r="H1411" s="2">
        <f t="shared" si="27"/>
        <v>0.36999999999898137</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781289</v>
      </c>
      <c r="D1422" s="1">
        <f>'RAS-funkcijski'!E128</f>
        <v>628823.31000000006</v>
      </c>
      <c r="E1422" s="1">
        <v>0</v>
      </c>
      <c r="F1422" s="1">
        <v>0</v>
      </c>
      <c r="G1422" s="2">
        <f t="shared" si="24"/>
        <v>252828.01688000001</v>
      </c>
      <c r="H1422" s="2">
        <f t="shared" si="27"/>
        <v>0.31000000005587935</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236769</v>
      </c>
      <c r="D1423" s="1">
        <f>'RAS-funkcijski'!E129</f>
        <v>352316.7</v>
      </c>
      <c r="E1423" s="1">
        <v>0</v>
      </c>
      <c r="F1423" s="1">
        <v>0</v>
      </c>
      <c r="G1423" s="2">
        <f t="shared" si="24"/>
        <v>117675.3</v>
      </c>
      <c r="H1423" s="2">
        <f t="shared" si="27"/>
        <v>0.29999999998835847</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58364</v>
      </c>
      <c r="D1429" s="1">
        <f>'RAS-funkcijski'!E135</f>
        <v>83500</v>
      </c>
      <c r="E1429" s="1">
        <v>0</v>
      </c>
      <c r="F1429" s="1">
        <v>0</v>
      </c>
      <c r="G1429" s="2">
        <f t="shared" si="24"/>
        <v>29522.684000000001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178405</v>
      </c>
      <c r="D1430" s="1">
        <f>'RAS-funkcijski'!E136</f>
        <v>70758.600000000006</v>
      </c>
      <c r="E1430" s="1">
        <v>0</v>
      </c>
      <c r="F1430" s="1">
        <v>0</v>
      </c>
      <c r="G1430" s="2">
        <f t="shared" si="24"/>
        <v>42229.7304</v>
      </c>
      <c r="H1430" s="2">
        <f t="shared" si="27"/>
        <v>0.39999999999417923</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198058.1</v>
      </c>
      <c r="E1434" s="1">
        <v>0</v>
      </c>
      <c r="F1434" s="1">
        <v>0</v>
      </c>
      <c r="G1434" s="2">
        <f t="shared" si="24"/>
        <v>53871.803200000002</v>
      </c>
      <c r="H1434" s="2">
        <f t="shared" si="27"/>
        <v>0.10000000000582077</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13073740</v>
      </c>
      <c r="D1435" s="13">
        <f>'RAS-funkcijski'!E141</f>
        <v>15276215.27</v>
      </c>
      <c r="E1435" s="13">
        <v>0</v>
      </c>
      <c r="F1435" s="13">
        <v>0</v>
      </c>
      <c r="G1435" s="14">
        <f t="shared" si="24"/>
        <v>5976785.3639799999</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t="e">
        <f>'P-VRIO'!#REF!</f>
        <v>#REF!</v>
      </c>
      <c r="E1442" s="1">
        <v>0</v>
      </c>
      <c r="F1442" s="1">
        <v>0</v>
      </c>
      <c r="G1442" s="2" t="e">
        <f t="shared" si="24"/>
        <v>#REF!</v>
      </c>
      <c r="H1442" s="2" t="e">
        <f t="shared" si="27"/>
        <v>#REF!</v>
      </c>
      <c r="I1442" s="10" t="e">
        <f t="shared" si="28"/>
        <v>#REF!</v>
      </c>
      <c r="J1442" s="2" t="e">
        <f>IF(AND(Skriveni!C1442&lt;&gt;0,Skriveni!D1442&lt;&gt;0),1,0)</f>
        <v>#REF!</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'P-VRIO'!E11</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4320476</v>
      </c>
      <c r="D1480" s="6"/>
      <c r="E1480" s="6">
        <v>0</v>
      </c>
      <c r="F1480" s="6">
        <v>0</v>
      </c>
      <c r="G1480" s="7">
        <f t="shared" ref="G1480:G1580" si="34">B1480/1000*C1480</f>
        <v>4320.4759999999997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17769644.59</v>
      </c>
      <c r="D1481" s="1">
        <v>0</v>
      </c>
      <c r="E1481" s="1">
        <v>0</v>
      </c>
      <c r="F1481" s="1">
        <v>0</v>
      </c>
      <c r="G1481" s="2">
        <f t="shared" si="34"/>
        <v>35539.28918</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14068225.469999999</v>
      </c>
      <c r="D1483" s="1">
        <v>0</v>
      </c>
      <c r="E1483" s="1">
        <v>0</v>
      </c>
      <c r="F1483" s="1">
        <v>0</v>
      </c>
      <c r="G1483" s="2">
        <f t="shared" si="34"/>
        <v>56272.901879999998</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1871782.78</v>
      </c>
      <c r="D1484" s="1">
        <v>0</v>
      </c>
      <c r="E1484" s="1">
        <v>0</v>
      </c>
      <c r="F1484" s="1">
        <v>0</v>
      </c>
      <c r="G1484" s="2">
        <f t="shared" si="34"/>
        <v>9358.9138999999996</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3488725.4</v>
      </c>
      <c r="D1485" s="1">
        <v>0</v>
      </c>
      <c r="E1485" s="1">
        <v>0</v>
      </c>
      <c r="F1485" s="1">
        <v>0</v>
      </c>
      <c r="G1485" s="2">
        <f t="shared" si="34"/>
        <v>20932.3524</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85840.68</v>
      </c>
      <c r="D1486" s="1">
        <v>0</v>
      </c>
      <c r="E1486" s="1">
        <v>0</v>
      </c>
      <c r="F1486" s="1">
        <v>0</v>
      </c>
      <c r="G1486" s="2">
        <f t="shared" si="34"/>
        <v>600.88475999999991</v>
      </c>
      <c r="H1486" s="2">
        <f t="shared" si="35"/>
        <v>0.32000000000698492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150525</v>
      </c>
      <c r="D1487" s="1">
        <v>0</v>
      </c>
      <c r="E1487" s="1">
        <v>0</v>
      </c>
      <c r="F1487" s="1">
        <v>0</v>
      </c>
      <c r="G1487" s="2">
        <f t="shared" si="34"/>
        <v>1204.2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1939082.76</v>
      </c>
      <c r="D1489" s="1">
        <v>0</v>
      </c>
      <c r="E1489" s="1">
        <v>0</v>
      </c>
      <c r="F1489" s="1">
        <v>0</v>
      </c>
      <c r="G1489" s="2">
        <f t="shared" si="34"/>
        <v>19390.827600000001</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6532268.8499999996</v>
      </c>
      <c r="D1490" s="1">
        <v>0</v>
      </c>
      <c r="E1490" s="1">
        <v>0</v>
      </c>
      <c r="F1490" s="1">
        <v>0</v>
      </c>
      <c r="G1490" s="2">
        <f t="shared" si="34"/>
        <v>71854.957349999997</v>
      </c>
      <c r="H1490" s="2">
        <f t="shared" si="35"/>
        <v>0.15000000037252903</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3701419.12</v>
      </c>
      <c r="D1493" s="1">
        <v>0</v>
      </c>
      <c r="E1493" s="1">
        <v>0</v>
      </c>
      <c r="F1493" s="1">
        <v>0</v>
      </c>
      <c r="G1493" s="2">
        <f t="shared" si="34"/>
        <v>51819.867680000003</v>
      </c>
      <c r="H1493" s="2">
        <f t="shared" si="35"/>
        <v>0.12000000011175871</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3701419.12</v>
      </c>
      <c r="D1497" s="1">
        <v>0</v>
      </c>
      <c r="E1497" s="1">
        <v>0</v>
      </c>
      <c r="F1497" s="1">
        <v>0</v>
      </c>
      <c r="G1497" s="2">
        <f t="shared" si="34"/>
        <v>66625.54415999999</v>
      </c>
      <c r="H1497" s="2">
        <f t="shared" si="35"/>
        <v>0.12000000011175871</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17379151.009999998</v>
      </c>
      <c r="D1499" s="1">
        <v>0</v>
      </c>
      <c r="E1499" s="1">
        <v>0</v>
      </c>
      <c r="F1499" s="1">
        <v>0</v>
      </c>
      <c r="G1499" s="2">
        <f t="shared" si="34"/>
        <v>347583.02019999997</v>
      </c>
      <c r="H1499" s="2">
        <f t="shared" si="35"/>
        <v>9.9999979138374329E-3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17379151.009999998</v>
      </c>
      <c r="D1501" s="1">
        <v>0</v>
      </c>
      <c r="E1501" s="1">
        <v>0</v>
      </c>
      <c r="F1501" s="1">
        <v>0</v>
      </c>
      <c r="G1501" s="2">
        <f t="shared" si="34"/>
        <v>382341.32221999991</v>
      </c>
      <c r="H1501" s="2">
        <f t="shared" si="35"/>
        <v>9.9999979138374329E-3</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1871782.78</v>
      </c>
      <c r="D1502" s="1">
        <v>0</v>
      </c>
      <c r="E1502" s="1">
        <v>0</v>
      </c>
      <c r="F1502" s="1">
        <v>0</v>
      </c>
      <c r="G1502" s="2">
        <f t="shared" si="34"/>
        <v>43051.003940000002</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3488725.4</v>
      </c>
      <c r="D1503" s="1">
        <v>0</v>
      </c>
      <c r="E1503" s="1">
        <v>0</v>
      </c>
      <c r="F1503" s="1">
        <v>0</v>
      </c>
      <c r="G1503" s="2">
        <f t="shared" si="34"/>
        <v>83729.409599999999</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2346904.92</v>
      </c>
      <c r="D1504" s="1">
        <v>0</v>
      </c>
      <c r="E1504" s="1">
        <v>0</v>
      </c>
      <c r="F1504" s="1">
        <v>0</v>
      </c>
      <c r="G1504" s="2">
        <f t="shared" si="34"/>
        <v>58672.623</v>
      </c>
      <c r="H1504" s="2">
        <f t="shared" si="35"/>
        <v>8.0000000074505806E-2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150525</v>
      </c>
      <c r="D1505" s="1">
        <v>0</v>
      </c>
      <c r="E1505" s="1">
        <v>0</v>
      </c>
      <c r="F1505" s="1">
        <v>0</v>
      </c>
      <c r="G1505" s="2">
        <f t="shared" si="34"/>
        <v>3913.6499999999996</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379860.39</v>
      </c>
      <c r="D1507" s="1">
        <v>0</v>
      </c>
      <c r="E1507" s="1">
        <v>0</v>
      </c>
      <c r="F1507" s="1">
        <v>0</v>
      </c>
      <c r="G1507" s="2">
        <f t="shared" si="34"/>
        <v>10636.090920000001</v>
      </c>
      <c r="H1507" s="2">
        <f t="shared" si="35"/>
        <v>0.39000000001396984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1939082.76</v>
      </c>
      <c r="D1508" s="1">
        <v>0</v>
      </c>
      <c r="E1508" s="1">
        <v>0</v>
      </c>
      <c r="F1508" s="1">
        <v>0</v>
      </c>
      <c r="G1508" s="2">
        <f t="shared" si="34"/>
        <v>56233.40004</v>
      </c>
      <c r="H1508" s="2">
        <f t="shared" si="35"/>
        <v>0.23999999999068677</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7202269.7599999998</v>
      </c>
      <c r="D1509" s="1">
        <v>0</v>
      </c>
      <c r="E1509" s="1">
        <v>0</v>
      </c>
      <c r="F1509" s="1">
        <v>0</v>
      </c>
      <c r="G1509" s="2">
        <f t="shared" si="34"/>
        <v>216068.09279999998</v>
      </c>
      <c r="H1509" s="2">
        <f t="shared" si="35"/>
        <v>0.24000000022351742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4710969.5800000019</v>
      </c>
      <c r="D1517" s="1">
        <v>0</v>
      </c>
      <c r="E1517" s="1">
        <v>0</v>
      </c>
      <c r="F1517" s="1">
        <v>0</v>
      </c>
      <c r="G1517" s="2">
        <f t="shared" si="34"/>
        <v>179016.84404000008</v>
      </c>
      <c r="H1517" s="2">
        <f t="shared" si="35"/>
        <v>0.41999999806284904</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1009550.46</v>
      </c>
      <c r="D1518" s="1">
        <v>0</v>
      </c>
      <c r="E1518" s="1">
        <v>0</v>
      </c>
      <c r="F1518" s="1">
        <v>0</v>
      </c>
      <c r="G1518" s="2">
        <f t="shared" si="34"/>
        <v>39372.467939999995</v>
      </c>
      <c r="H1518" s="2">
        <f t="shared" si="35"/>
        <v>0.4599999999627471</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2316.86</v>
      </c>
      <c r="D1524" s="1">
        <v>0</v>
      </c>
      <c r="E1524" s="1">
        <v>0</v>
      </c>
      <c r="F1524" s="1">
        <v>0</v>
      </c>
      <c r="G1524" s="2">
        <f t="shared" si="34"/>
        <v>104.2587</v>
      </c>
      <c r="H1524" s="2">
        <f t="shared" si="35"/>
        <v>0.13999999999987267</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2316.86</v>
      </c>
      <c r="D1530" s="1">
        <v>0</v>
      </c>
      <c r="E1530" s="1">
        <v>0</v>
      </c>
      <c r="F1530" s="1">
        <v>0</v>
      </c>
      <c r="G1530" s="2">
        <f t="shared" si="34"/>
        <v>118.15985999999999</v>
      </c>
      <c r="H1530" s="2">
        <f t="shared" si="35"/>
        <v>0.13999999999987267</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2316.86</v>
      </c>
      <c r="D1531" s="1">
        <v>0</v>
      </c>
      <c r="E1531" s="1">
        <v>0</v>
      </c>
      <c r="F1531" s="1">
        <v>0</v>
      </c>
      <c r="G1531" s="2">
        <f t="shared" si="34"/>
        <v>120.47672</v>
      </c>
      <c r="H1531" s="2">
        <f t="shared" si="35"/>
        <v>0.13999999999987267</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1007233.6</v>
      </c>
      <c r="D1565" s="1">
        <v>0</v>
      </c>
      <c r="E1565" s="1">
        <v>0</v>
      </c>
      <c r="F1565" s="1">
        <v>0</v>
      </c>
      <c r="G1565" s="2">
        <f t="shared" si="34"/>
        <v>86622.089599999992</v>
      </c>
      <c r="H1565" s="2">
        <f t="shared" si="35"/>
        <v>0.40000000002328306</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1007233.6</v>
      </c>
      <c r="D1567" s="1">
        <v>0</v>
      </c>
      <c r="E1567" s="1">
        <v>0</v>
      </c>
      <c r="F1567" s="1">
        <v>0</v>
      </c>
      <c r="G1567" s="2">
        <f t="shared" si="34"/>
        <v>88636.556799999991</v>
      </c>
      <c r="H1567" s="2">
        <f t="shared" si="35"/>
        <v>0.40000000002328306</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3701419.12</v>
      </c>
      <c r="D1576" s="1">
        <v>0</v>
      </c>
      <c r="E1576" s="1">
        <v>0</v>
      </c>
      <c r="F1576" s="1">
        <v>0</v>
      </c>
      <c r="G1576" s="2">
        <f t="shared" si="34"/>
        <v>359037.65464000002</v>
      </c>
      <c r="H1576" s="2">
        <f t="shared" si="35"/>
        <v>0.12000000011175871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3701419.12</v>
      </c>
      <c r="D1580" s="13">
        <v>0</v>
      </c>
      <c r="E1580" s="13">
        <v>0</v>
      </c>
      <c r="F1580" s="13">
        <v>0</v>
      </c>
      <c r="G1580" s="14">
        <f t="shared" si="34"/>
        <v>373843.33112000005</v>
      </c>
      <c r="H1580" s="14">
        <f t="shared" si="35"/>
        <v>0.12000000011175871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26643</v>
      </c>
      <c r="H6" s="19" t="s">
        <v>26</v>
      </c>
      <c r="I6" s="20" t="s">
        <v>27</v>
      </c>
      <c r="J6" s="4"/>
      <c r="L6" s="4"/>
      <c r="M6" s="4"/>
      <c r="N6" s="4"/>
      <c r="O6" s="4"/>
      <c r="P6" s="4"/>
      <c r="Q6" s="4"/>
      <c r="R6" s="4"/>
      <c r="S6" s="4"/>
      <c r="T6" s="4"/>
      <c r="U6" s="4"/>
      <c r="V6" s="4"/>
      <c r="W6" s="4"/>
      <c r="X6" s="4"/>
    </row>
    <row r="7" spans="1:24" ht="15" customHeight="1">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v>23</v>
      </c>
      <c r="E10" s="323"/>
      <c r="F10" s="314" t="s">
        <v>35</v>
      </c>
      <c r="G10" s="315"/>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37</v>
      </c>
      <c r="C12" s="268"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39</v>
      </c>
      <c r="B15" s="332" t="s">
        <v>40</v>
      </c>
      <c r="C15" s="333"/>
      <c r="D15" s="333"/>
      <c r="E15" s="333"/>
      <c r="F15" s="334"/>
      <c r="G15" s="262" t="s">
        <v>41</v>
      </c>
      <c r="H15" s="262" t="s">
        <v>42</v>
      </c>
      <c r="I15" s="263" t="s">
        <v>43</v>
      </c>
      <c r="J15" s="4"/>
      <c r="K15" s="4"/>
      <c r="L15" s="4"/>
      <c r="M15" s="4"/>
      <c r="N15" s="4"/>
      <c r="O15" s="4"/>
      <c r="P15" s="4"/>
      <c r="Q15" s="4"/>
      <c r="R15" s="4"/>
      <c r="S15" s="4"/>
      <c r="T15" s="4"/>
      <c r="U15" s="4"/>
      <c r="V15" s="4"/>
      <c r="W15" s="4"/>
      <c r="X15" s="4"/>
    </row>
    <row r="16" spans="1:24" ht="12.75" customHeight="1">
      <c r="A16" s="329" t="s">
        <v>29</v>
      </c>
      <c r="B16" s="335" t="str">
        <f>'PR-RAS'!B6</f>
        <v xml:space="preserve">PRIHODI POSLOVANJA (šifre 61+62+63+64+65+66+67+68) </v>
      </c>
      <c r="C16" s="336"/>
      <c r="D16" s="336"/>
      <c r="E16" s="336"/>
      <c r="F16" s="337"/>
      <c r="G16" s="34" t="str">
        <f>'PR-RAS'!C6</f>
        <v>6</v>
      </c>
      <c r="H16" s="172">
        <f>'PR-RAS'!D6</f>
        <v>12338810</v>
      </c>
      <c r="I16" s="172">
        <f>'PR-RAS'!E6</f>
        <v>14008808.82</v>
      </c>
      <c r="J16" s="4"/>
      <c r="K16" s="4"/>
      <c r="L16" s="4"/>
      <c r="M16" s="4"/>
      <c r="N16" s="4"/>
      <c r="O16" s="4"/>
      <c r="P16" s="4"/>
      <c r="Q16" s="4"/>
      <c r="R16" s="4"/>
      <c r="S16" s="4"/>
      <c r="T16" s="4"/>
      <c r="U16" s="4"/>
      <c r="V16" s="4"/>
      <c r="W16" s="4"/>
      <c r="X16" s="4"/>
    </row>
    <row r="17" spans="1:24" ht="12.75" customHeight="1">
      <c r="A17" s="330"/>
      <c r="B17" s="338" t="str">
        <f>'PR-RAS'!B151</f>
        <v xml:space="preserve">RASHODI POSLOVANJA (šifre 31+32+34+35+36+37+38) </v>
      </c>
      <c r="C17" s="339"/>
      <c r="D17" s="339"/>
      <c r="E17" s="339"/>
      <c r="F17" s="340"/>
      <c r="G17" s="35" t="str">
        <f>'PR-RAS'!C151</f>
        <v>3</v>
      </c>
      <c r="H17" s="172">
        <f>'PR-RAS'!D151</f>
        <v>8448199</v>
      </c>
      <c r="I17" s="172">
        <f>'PR-RAS'!E151</f>
        <v>8073945.5099999988</v>
      </c>
      <c r="J17" s="4"/>
      <c r="K17" s="4"/>
      <c r="L17" s="4"/>
      <c r="M17" s="4"/>
      <c r="N17" s="4"/>
      <c r="O17" s="4"/>
      <c r="P17" s="4"/>
      <c r="Q17" s="4"/>
      <c r="R17" s="4"/>
      <c r="S17" s="4"/>
      <c r="T17" s="4"/>
      <c r="U17" s="4"/>
      <c r="V17" s="4"/>
      <c r="W17" s="4"/>
      <c r="X17" s="4"/>
    </row>
    <row r="18" spans="1:24" ht="12.75" customHeight="1">
      <c r="A18" s="330"/>
      <c r="B18" s="338" t="str">
        <f>'PR-RAS'!B645</f>
        <v>Višak prihoda i primitaka raspoloživ u sljedećem razdoblju (šifre X005 + '9221-9222' - Y005 - '9222-9221')</v>
      </c>
      <c r="C18" s="339"/>
      <c r="D18" s="339"/>
      <c r="E18" s="339"/>
      <c r="F18" s="340"/>
      <c r="G18" s="35" t="str">
        <f>'PR-RAS'!C645</f>
        <v>X006</v>
      </c>
      <c r="H18" s="172">
        <f>'PR-RAS'!D645</f>
        <v>374372</v>
      </c>
      <c r="I18" s="172">
        <f>'PR-RAS'!E645</f>
        <v>0</v>
      </c>
      <c r="J18" s="4"/>
      <c r="K18" s="4"/>
      <c r="L18" s="4"/>
      <c r="M18" s="4"/>
      <c r="N18" s="4"/>
      <c r="O18" s="4"/>
      <c r="P18" s="4"/>
      <c r="Q18" s="4"/>
      <c r="R18" s="4"/>
      <c r="S18" s="4"/>
      <c r="T18" s="4"/>
      <c r="U18" s="4"/>
      <c r="V18" s="4"/>
      <c r="W18" s="4"/>
      <c r="X18" s="4"/>
    </row>
    <row r="19" spans="1:24" ht="12.75" customHeight="1">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639967.05000000005</v>
      </c>
      <c r="J19" s="4"/>
      <c r="K19" s="4"/>
      <c r="L19" s="4"/>
      <c r="M19" s="4"/>
      <c r="N19" s="4"/>
      <c r="O19" s="4"/>
      <c r="P19" s="4"/>
      <c r="Q19" s="4"/>
      <c r="R19" s="4"/>
      <c r="S19" s="4"/>
      <c r="T19" s="4"/>
      <c r="U19" s="4"/>
      <c r="V19" s="4"/>
      <c r="W19" s="4"/>
      <c r="X19" s="4"/>
    </row>
    <row r="20" spans="1:24" ht="12.75" customHeight="1">
      <c r="A20" s="329" t="s">
        <v>32</v>
      </c>
      <c r="B20" s="335" t="str">
        <f>BILANCA!B7</f>
        <v>Nefinancijska imovina (šifre 01+02+03+04+05+06)</v>
      </c>
      <c r="C20" s="336"/>
      <c r="D20" s="336"/>
      <c r="E20" s="336"/>
      <c r="F20" s="337"/>
      <c r="G20" s="159" t="str">
        <f>BILANCA!C7</f>
        <v>B002</v>
      </c>
      <c r="H20" s="174">
        <f>BILANCA!D7</f>
        <v>59050730</v>
      </c>
      <c r="I20" s="175">
        <f>BILANCA!E7</f>
        <v>62611845.219999999</v>
      </c>
      <c r="J20" s="4"/>
      <c r="K20" s="4"/>
      <c r="L20" s="4"/>
      <c r="M20" s="4"/>
      <c r="N20" s="4"/>
      <c r="O20" s="4"/>
      <c r="P20" s="4"/>
      <c r="Q20" s="4"/>
      <c r="R20" s="4"/>
      <c r="S20" s="4"/>
      <c r="T20" s="4"/>
      <c r="U20" s="4"/>
      <c r="V20" s="4"/>
      <c r="W20" s="4"/>
      <c r="X20" s="4"/>
    </row>
    <row r="21" spans="1:24" ht="12.75" customHeight="1">
      <c r="A21" s="330"/>
      <c r="B21" s="338" t="str">
        <f>BILANCA!B68</f>
        <v>Financijska imovina (šifre 11+12+13+14+15+16+17+19)</v>
      </c>
      <c r="C21" s="339"/>
      <c r="D21" s="339"/>
      <c r="E21" s="339"/>
      <c r="F21" s="340"/>
      <c r="G21" s="160" t="str">
        <f>BILANCA!C68</f>
        <v>1</v>
      </c>
      <c r="H21" s="176">
        <f>BILANCA!D68</f>
        <v>2808427</v>
      </c>
      <c r="I21" s="177">
        <f>BILANCA!E68</f>
        <v>3402716.37</v>
      </c>
      <c r="J21" s="4"/>
      <c r="K21" s="4"/>
      <c r="L21" s="4"/>
      <c r="M21" s="4"/>
      <c r="N21" s="4"/>
      <c r="O21" s="4"/>
      <c r="P21" s="4"/>
      <c r="Q21" s="4"/>
      <c r="R21" s="4"/>
      <c r="S21" s="4"/>
      <c r="T21" s="4"/>
      <c r="U21" s="4"/>
      <c r="V21" s="4"/>
      <c r="W21" s="4"/>
      <c r="X21" s="4"/>
    </row>
    <row r="22" spans="1:24" ht="12.75" customHeight="1">
      <c r="A22" s="330"/>
      <c r="B22" s="338" t="str">
        <f>BILANCA!B176</f>
        <v xml:space="preserve">Obveze (šifre 23+24+25+26+29) </v>
      </c>
      <c r="C22" s="339"/>
      <c r="D22" s="339"/>
      <c r="E22" s="339"/>
      <c r="F22" s="340"/>
      <c r="G22" s="160" t="str">
        <f>BILANCA!C176</f>
        <v>2</v>
      </c>
      <c r="H22" s="176">
        <f>BILANCA!D176</f>
        <v>4320476</v>
      </c>
      <c r="I22" s="177">
        <f>BILANCA!E176</f>
        <v>4710969.58</v>
      </c>
      <c r="J22" s="4"/>
      <c r="K22" s="4"/>
      <c r="L22" s="4"/>
      <c r="M22" s="4"/>
      <c r="N22" s="4"/>
      <c r="O22" s="4"/>
      <c r="P22" s="4"/>
      <c r="Q22" s="4"/>
      <c r="R22" s="4"/>
      <c r="S22" s="4"/>
      <c r="T22" s="4"/>
      <c r="U22" s="4"/>
      <c r="V22" s="4"/>
      <c r="W22" s="4"/>
      <c r="X22" s="4"/>
    </row>
    <row r="23" spans="1:24" ht="12.75" customHeight="1">
      <c r="A23" s="331"/>
      <c r="B23" s="341" t="str">
        <f>BILANCA!B237</f>
        <v>Vlastiti izvori (šifre 91 + 922 - 93 + 96 do 98)</v>
      </c>
      <c r="C23" s="342"/>
      <c r="D23" s="342"/>
      <c r="E23" s="342"/>
      <c r="F23" s="343"/>
      <c r="G23" s="161" t="str">
        <f>BILANCA!C237</f>
        <v>9</v>
      </c>
      <c r="H23" s="178">
        <f>BILANCA!D237</f>
        <v>57538681</v>
      </c>
      <c r="I23" s="179">
        <f>BILANCA!E237</f>
        <v>61303592.010000005</v>
      </c>
      <c r="J23" s="4"/>
      <c r="K23" s="4"/>
      <c r="L23" s="4"/>
      <c r="M23" s="4"/>
      <c r="N23" s="4"/>
      <c r="O23" s="4"/>
      <c r="P23" s="4"/>
      <c r="Q23" s="4"/>
      <c r="R23" s="4"/>
      <c r="S23" s="4"/>
      <c r="T23" s="4"/>
      <c r="U23" s="4"/>
      <c r="V23" s="4"/>
      <c r="W23" s="4"/>
      <c r="X23" s="4"/>
    </row>
    <row r="24" spans="1:24" ht="12.75" customHeight="1">
      <c r="A24" s="329" t="s">
        <v>44</v>
      </c>
      <c r="B24" s="335" t="str">
        <f>'RAS-funkcijski'!B5</f>
        <v>Opće javne usluge (šifre 011+012+013+014 do 018)</v>
      </c>
      <c r="C24" s="336"/>
      <c r="D24" s="336"/>
      <c r="E24" s="336"/>
      <c r="F24" s="337"/>
      <c r="G24" s="159" t="str">
        <f>'RAS-funkcijski'!C5</f>
        <v>01</v>
      </c>
      <c r="H24" s="174">
        <f>'RAS-funkcijski'!D5</f>
        <v>5068285</v>
      </c>
      <c r="I24" s="175">
        <f>'RAS-funkcijski'!E5</f>
        <v>4931776.0199999996</v>
      </c>
      <c r="J24" s="4"/>
      <c r="K24" s="4"/>
      <c r="L24" s="4"/>
      <c r="M24" s="4"/>
      <c r="N24" s="4"/>
      <c r="O24" s="4"/>
      <c r="P24" s="4"/>
      <c r="Q24" s="4"/>
      <c r="R24" s="4"/>
      <c r="S24" s="4"/>
      <c r="T24" s="4"/>
      <c r="U24" s="4"/>
      <c r="V24" s="4"/>
      <c r="W24" s="4"/>
      <c r="X24" s="4"/>
    </row>
    <row r="25" spans="1:24" ht="12.75" customHeight="1">
      <c r="A25" s="330"/>
      <c r="B25" s="338" t="str">
        <f>'RAS-funkcijski'!B35</f>
        <v>Ekonomski poslovi (šifre 041+042+043+044+045+046+047+048+049)</v>
      </c>
      <c r="C25" s="339"/>
      <c r="D25" s="339"/>
      <c r="E25" s="339"/>
      <c r="F25" s="340"/>
      <c r="G25" s="160" t="str">
        <f>'RAS-funkcijski'!C35</f>
        <v>04</v>
      </c>
      <c r="H25" s="176">
        <f>'RAS-funkcijski'!D35</f>
        <v>1448499</v>
      </c>
      <c r="I25" s="177">
        <f>'RAS-funkcijski'!E35</f>
        <v>3474390.9699999997</v>
      </c>
      <c r="J25" s="4"/>
      <c r="K25" s="4"/>
      <c r="L25" s="4"/>
      <c r="M25" s="4"/>
      <c r="N25" s="4"/>
      <c r="O25" s="4"/>
      <c r="P25" s="4"/>
      <c r="Q25" s="4"/>
      <c r="R25" s="4"/>
      <c r="S25" s="4"/>
      <c r="T25" s="4"/>
      <c r="U25" s="4"/>
      <c r="V25" s="4"/>
      <c r="W25" s="4"/>
      <c r="X25" s="4"/>
    </row>
    <row r="26" spans="1:24" ht="12.75" customHeight="1">
      <c r="A26" s="330"/>
      <c r="B26" s="338" t="str">
        <f>'RAS-funkcijski'!B88</f>
        <v>Rashodi vezani za stanovanje i kom. pogodnosti koji nisu drugdje svrstani</v>
      </c>
      <c r="C26" s="339"/>
      <c r="D26" s="339"/>
      <c r="E26" s="339"/>
      <c r="F26" s="340"/>
      <c r="G26" s="160" t="str">
        <f>'RAS-funkcijski'!C88</f>
        <v>066</v>
      </c>
      <c r="H26" s="176">
        <f>'RAS-funkcijski'!D88</f>
        <v>2515064</v>
      </c>
      <c r="I26" s="177">
        <f>'RAS-funkcijski'!E88</f>
        <v>2639942.9700000002</v>
      </c>
      <c r="J26" s="4"/>
      <c r="K26" s="4"/>
      <c r="L26" s="4"/>
      <c r="M26" s="4"/>
      <c r="N26" s="4"/>
      <c r="O26" s="4"/>
      <c r="P26" s="4"/>
      <c r="Q26" s="4"/>
      <c r="R26" s="4"/>
      <c r="S26" s="4"/>
      <c r="T26" s="4"/>
      <c r="U26" s="4"/>
      <c r="V26" s="4"/>
      <c r="W26" s="4"/>
      <c r="X26" s="4"/>
    </row>
    <row r="27" spans="1:24" ht="12.75" customHeight="1">
      <c r="A27" s="330"/>
      <c r="B27" s="338" t="str">
        <f>'RAS-funkcijski'!B114</f>
        <v>Obrazovanje (šifre 091+092+093+094+095+096+097+098)</v>
      </c>
      <c r="C27" s="339"/>
      <c r="D27" s="339"/>
      <c r="E27" s="339"/>
      <c r="F27" s="340"/>
      <c r="G27" s="160" t="str">
        <f>'RAS-funkcijski'!C114</f>
        <v>09</v>
      </c>
      <c r="H27" s="176">
        <f>'RAS-funkcijski'!D114</f>
        <v>1691178</v>
      </c>
      <c r="I27" s="177">
        <f>'RAS-funkcijski'!E114</f>
        <v>1347587.4500000002</v>
      </c>
      <c r="J27" s="4"/>
      <c r="K27" s="4"/>
      <c r="L27" s="4"/>
      <c r="M27" s="4"/>
      <c r="N27" s="4"/>
      <c r="O27" s="4"/>
      <c r="P27" s="4"/>
      <c r="Q27" s="4"/>
      <c r="R27" s="4"/>
      <c r="S27" s="4"/>
      <c r="T27" s="4"/>
      <c r="U27" s="4"/>
      <c r="V27" s="4"/>
      <c r="W27" s="4"/>
      <c r="X27" s="4"/>
    </row>
    <row r="28" spans="1:24" ht="12.75" customHeight="1">
      <c r="A28" s="331"/>
      <c r="B28" s="341" t="str">
        <f>'RAS-funkcijski'!B141</f>
        <v>Kontrolni zbroj (šifre 01+02+03+04+05+06+07+08+09+10)</v>
      </c>
      <c r="C28" s="342"/>
      <c r="D28" s="342"/>
      <c r="E28" s="342"/>
      <c r="F28" s="343"/>
      <c r="G28" s="161" t="str">
        <f>'RAS-funkcijski'!C141</f>
        <v>R1</v>
      </c>
      <c r="H28" s="180">
        <f>'RAS-funkcijski'!D141</f>
        <v>13073740</v>
      </c>
      <c r="I28" s="181">
        <f>'RAS-funkcijski'!E141</f>
        <v>15276215.27</v>
      </c>
      <c r="J28" s="4"/>
      <c r="K28" s="4"/>
      <c r="L28" s="4"/>
      <c r="M28" s="4"/>
      <c r="N28" s="4"/>
      <c r="O28" s="4"/>
      <c r="P28" s="4"/>
      <c r="Q28" s="4"/>
      <c r="R28" s="4"/>
      <c r="S28" s="4"/>
      <c r="T28" s="4"/>
      <c r="U28" s="4"/>
      <c r="V28" s="4"/>
      <c r="W28" s="4"/>
      <c r="X28" s="4"/>
    </row>
    <row r="29" spans="1:24" ht="12.75" customHeight="1">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4320476</v>
      </c>
      <c r="J33" s="4"/>
      <c r="K33" s="4"/>
      <c r="L33" s="4"/>
      <c r="M33" s="4"/>
      <c r="N33" s="4"/>
      <c r="O33" s="4"/>
      <c r="P33" s="4"/>
      <c r="Q33" s="4"/>
      <c r="R33" s="4"/>
      <c r="S33" s="4"/>
      <c r="T33" s="4"/>
      <c r="U33" s="4"/>
      <c r="V33" s="4"/>
      <c r="W33" s="4"/>
      <c r="X33" s="4"/>
    </row>
    <row r="34" spans="1:24" ht="12.75" customHeight="1">
      <c r="A34" s="330"/>
      <c r="B34" s="338" t="str">
        <f>OBVEZE!B42</f>
        <v>Stanje obveza na kraju izvještajnog razdoblja (šifre V001+V002-V004) i (šifre V007+V009)</v>
      </c>
      <c r="C34" s="339"/>
      <c r="D34" s="339"/>
      <c r="E34" s="339"/>
      <c r="F34" s="340"/>
      <c r="G34" s="160" t="str">
        <f>OBVEZE!C42</f>
        <v>V006</v>
      </c>
      <c r="H34" s="176" t="s">
        <v>45</v>
      </c>
      <c r="I34" s="177">
        <f>OBVEZE!D42</f>
        <v>4710969.5800000019</v>
      </c>
      <c r="J34" s="4"/>
      <c r="K34" s="4"/>
      <c r="L34" s="4"/>
      <c r="M34" s="4"/>
      <c r="N34" s="4"/>
      <c r="O34" s="4"/>
      <c r="P34" s="4"/>
      <c r="Q34" s="4"/>
      <c r="R34" s="4"/>
      <c r="S34" s="4"/>
      <c r="T34" s="4"/>
      <c r="U34" s="4"/>
      <c r="V34" s="4"/>
      <c r="W34" s="4"/>
      <c r="X34" s="4"/>
    </row>
    <row r="35" spans="1:24" ht="12.75" customHeight="1">
      <c r="A35" s="330"/>
      <c r="B35" s="338" t="str">
        <f>OBVEZE!B43</f>
        <v>Stanje dospjelih obveza na kraju izvještajnog razdoblja (šifre V008+D23+D24 + 'D dio 25,26')</v>
      </c>
      <c r="C35" s="339"/>
      <c r="D35" s="339"/>
      <c r="E35" s="339"/>
      <c r="F35" s="340"/>
      <c r="G35" s="160" t="str">
        <f>OBVEZE!C43</f>
        <v>V007</v>
      </c>
      <c r="H35" s="176" t="s">
        <v>45</v>
      </c>
      <c r="I35" s="177">
        <f>OBVEZE!D43</f>
        <v>1009550.46</v>
      </c>
      <c r="J35" s="4"/>
      <c r="K35" s="4"/>
      <c r="L35" s="4"/>
      <c r="M35" s="4"/>
      <c r="N35" s="4"/>
      <c r="O35" s="4"/>
      <c r="P35" s="4"/>
      <c r="Q35" s="4"/>
      <c r="R35" s="4"/>
      <c r="S35" s="4"/>
      <c r="T35" s="4"/>
      <c r="U35" s="4"/>
      <c r="V35" s="4"/>
      <c r="W35" s="4"/>
      <c r="X35" s="4"/>
    </row>
    <row r="36" spans="1:24" ht="12.75" customHeight="1">
      <c r="A36" s="331"/>
      <c r="B36" s="341" t="str">
        <f>OBVEZE!B101</f>
        <v>Stanje nedospjelih obveza na kraju izvještajnog razdoblja (šifre V010 + ND23 + ND24 + 'ND dio 25,26')</v>
      </c>
      <c r="C36" s="342"/>
      <c r="D36" s="342"/>
      <c r="E36" s="342"/>
      <c r="F36" s="343"/>
      <c r="G36" s="161" t="str">
        <f>OBVEZE!C101</f>
        <v>V009</v>
      </c>
      <c r="H36" s="180" t="s">
        <v>45</v>
      </c>
      <c r="I36" s="181">
        <f>OBVEZE!D101</f>
        <v>3701419.12</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621" workbookViewId="0">
      <selection activeCell="E644" sqref="E644"/>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2" t="s">
        <v>47</v>
      </c>
      <c r="B2" s="353"/>
      <c r="C2" s="353"/>
      <c r="D2" s="353"/>
      <c r="E2" s="353"/>
      <c r="F2" s="353"/>
    </row>
    <row r="3" spans="1:25" s="224" customFormat="1" ht="48">
      <c r="A3" s="308" t="s">
        <v>48</v>
      </c>
      <c r="B3" s="309" t="s">
        <v>40</v>
      </c>
      <c r="C3" s="283" t="s">
        <v>41</v>
      </c>
      <c r="D3" s="309" t="s">
        <v>49</v>
      </c>
      <c r="E3" s="309" t="s">
        <v>50</v>
      </c>
      <c r="F3" s="284" t="s">
        <v>51</v>
      </c>
    </row>
    <row r="4" spans="1:25" s="226" customFormat="1" ht="12" customHeight="1">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4" t="s">
        <v>53</v>
      </c>
      <c r="B5" s="355"/>
      <c r="C5" s="216"/>
      <c r="D5" s="74"/>
      <c r="E5" s="74"/>
      <c r="F5" s="61"/>
    </row>
    <row r="6" spans="1:25" ht="12.75" customHeight="1">
      <c r="A6" s="55">
        <v>6</v>
      </c>
      <c r="B6" s="87" t="s">
        <v>54</v>
      </c>
      <c r="C6" s="52" t="s">
        <v>55</v>
      </c>
      <c r="D6" s="53">
        <f>D7+D44+D50+D82+D106+D124+D133+D139</f>
        <v>12338810</v>
      </c>
      <c r="E6" s="53">
        <f>E7+E44+E50+E82+E106+E124+E133+E139</f>
        <v>14008808.82</v>
      </c>
      <c r="F6" s="54">
        <f t="shared" ref="F6:F131" si="0">IF(D6&lt;&gt;0,IF(E6/D6&gt;=100,"&gt;&gt;100",E6/D6*100),"-")</f>
        <v>113.5345209140914</v>
      </c>
    </row>
    <row r="7" spans="1:25" ht="12.75" customHeight="1">
      <c r="A7" s="55">
        <v>61</v>
      </c>
      <c r="B7" s="307" t="s">
        <v>56</v>
      </c>
      <c r="C7" s="52" t="s">
        <v>57</v>
      </c>
      <c r="D7" s="53">
        <f t="shared" ref="D7:E7" si="1">D8+D17+D23+D29+D37+D40</f>
        <v>1591848</v>
      </c>
      <c r="E7" s="53">
        <f t="shared" si="1"/>
        <v>2213811.84</v>
      </c>
      <c r="F7" s="54">
        <f t="shared" si="0"/>
        <v>139.07181087641533</v>
      </c>
    </row>
    <row r="8" spans="1:25" ht="12.75" customHeight="1">
      <c r="A8" s="55">
        <v>611</v>
      </c>
      <c r="B8" s="87" t="s">
        <v>58</v>
      </c>
      <c r="C8" s="52" t="s">
        <v>59</v>
      </c>
      <c r="D8" s="53">
        <f t="shared" ref="D8:E8" si="2">SUM(D9:D14)-D15-D16</f>
        <v>1330654</v>
      </c>
      <c r="E8" s="53">
        <f t="shared" si="2"/>
        <v>1837057</v>
      </c>
      <c r="F8" s="54">
        <f t="shared" si="0"/>
        <v>138.05669993852646</v>
      </c>
    </row>
    <row r="9" spans="1:25" ht="12.75" customHeight="1">
      <c r="A9" s="55">
        <v>6111</v>
      </c>
      <c r="B9" s="87" t="s">
        <v>60</v>
      </c>
      <c r="C9" s="52" t="s">
        <v>61</v>
      </c>
      <c r="D9" s="244">
        <v>1330654</v>
      </c>
      <c r="E9" s="244">
        <v>1837057</v>
      </c>
      <c r="F9" s="54">
        <f t="shared" si="0"/>
        <v>138.05669993852646</v>
      </c>
    </row>
    <row r="10" spans="1:25" ht="12.75" customHeight="1">
      <c r="A10" s="55">
        <v>6112</v>
      </c>
      <c r="B10" s="87" t="s">
        <v>62</v>
      </c>
      <c r="C10" s="52" t="s">
        <v>63</v>
      </c>
      <c r="D10" s="244"/>
      <c r="E10" s="244"/>
      <c r="F10" s="54" t="str">
        <f t="shared" si="0"/>
        <v>-</v>
      </c>
    </row>
    <row r="11" spans="1:25" ht="12.75" customHeight="1">
      <c r="A11" s="55">
        <v>6113</v>
      </c>
      <c r="B11" s="87" t="s">
        <v>64</v>
      </c>
      <c r="C11" s="52" t="s">
        <v>65</v>
      </c>
      <c r="D11" s="244"/>
      <c r="E11" s="244"/>
      <c r="F11" s="54" t="str">
        <f t="shared" si="0"/>
        <v>-</v>
      </c>
    </row>
    <row r="12" spans="1:25" ht="12.75" customHeight="1">
      <c r="A12" s="55">
        <v>6114</v>
      </c>
      <c r="B12" s="87" t="s">
        <v>66</v>
      </c>
      <c r="C12" s="52" t="s">
        <v>67</v>
      </c>
      <c r="D12" s="244"/>
      <c r="E12" s="244"/>
      <c r="F12" s="54" t="str">
        <f t="shared" si="0"/>
        <v>-</v>
      </c>
    </row>
    <row r="13" spans="1:25" ht="12.75" customHeight="1">
      <c r="A13" s="55">
        <v>6115</v>
      </c>
      <c r="B13" s="87" t="s">
        <v>68</v>
      </c>
      <c r="C13" s="52" t="s">
        <v>69</v>
      </c>
      <c r="D13" s="244"/>
      <c r="E13" s="244"/>
      <c r="F13" s="54" t="str">
        <f t="shared" si="0"/>
        <v>-</v>
      </c>
    </row>
    <row r="14" spans="1:25" ht="12.75" customHeight="1">
      <c r="A14" s="55">
        <v>6116</v>
      </c>
      <c r="B14" s="87" t="s">
        <v>70</v>
      </c>
      <c r="C14" s="52" t="s">
        <v>71</v>
      </c>
      <c r="D14" s="244"/>
      <c r="E14" s="244"/>
      <c r="F14" s="54" t="str">
        <f t="shared" si="0"/>
        <v>-</v>
      </c>
    </row>
    <row r="15" spans="1:25" ht="12.75" customHeight="1">
      <c r="A15" s="55">
        <v>6117</v>
      </c>
      <c r="B15" s="87" t="s">
        <v>72</v>
      </c>
      <c r="C15" s="52" t="s">
        <v>73</v>
      </c>
      <c r="D15" s="244"/>
      <c r="E15" s="244"/>
      <c r="F15" s="54" t="str">
        <f t="shared" si="0"/>
        <v>-</v>
      </c>
    </row>
    <row r="16" spans="1:25" ht="12.75" customHeight="1">
      <c r="A16" s="55">
        <v>6119</v>
      </c>
      <c r="B16" s="87" t="s">
        <v>74</v>
      </c>
      <c r="C16" s="52" t="s">
        <v>75</v>
      </c>
      <c r="D16" s="244"/>
      <c r="E16" s="244"/>
      <c r="F16" s="54" t="str">
        <f t="shared" si="0"/>
        <v>-</v>
      </c>
    </row>
    <row r="17" spans="1:6" ht="12.75" customHeight="1">
      <c r="A17" s="55">
        <v>612</v>
      </c>
      <c r="B17" s="87" t="s">
        <v>76</v>
      </c>
      <c r="C17" s="52" t="s">
        <v>77</v>
      </c>
      <c r="D17" s="53">
        <f t="shared" ref="D17:E17" si="3">SUM(D18:D21)-D22</f>
        <v>0</v>
      </c>
      <c r="E17" s="53">
        <f t="shared" si="3"/>
        <v>0</v>
      </c>
      <c r="F17" s="54" t="str">
        <f t="shared" si="0"/>
        <v>-</v>
      </c>
    </row>
    <row r="18" spans="1:6" ht="12.75" customHeight="1">
      <c r="A18" s="55">
        <v>6121</v>
      </c>
      <c r="B18" s="87" t="s">
        <v>78</v>
      </c>
      <c r="C18" s="52" t="s">
        <v>79</v>
      </c>
      <c r="D18" s="244"/>
      <c r="E18" s="244"/>
      <c r="F18" s="54" t="str">
        <f t="shared" si="0"/>
        <v>-</v>
      </c>
    </row>
    <row r="19" spans="1:6" ht="12.75" customHeight="1">
      <c r="A19" s="55">
        <v>6122</v>
      </c>
      <c r="B19" s="87" t="s">
        <v>80</v>
      </c>
      <c r="C19" s="52" t="s">
        <v>81</v>
      </c>
      <c r="D19" s="244"/>
      <c r="E19" s="244"/>
      <c r="F19" s="54" t="str">
        <f t="shared" si="0"/>
        <v>-</v>
      </c>
    </row>
    <row r="20" spans="1:6" ht="12.75" customHeight="1">
      <c r="A20" s="55">
        <v>6123</v>
      </c>
      <c r="B20" s="234" t="s">
        <v>82</v>
      </c>
      <c r="C20" s="52" t="s">
        <v>83</v>
      </c>
      <c r="D20" s="244"/>
      <c r="E20" s="244"/>
      <c r="F20" s="54" t="str">
        <f t="shared" si="0"/>
        <v>-</v>
      </c>
    </row>
    <row r="21" spans="1:6" ht="12.75" customHeight="1">
      <c r="A21" s="55">
        <v>6124</v>
      </c>
      <c r="B21" s="87" t="s">
        <v>84</v>
      </c>
      <c r="C21" s="52" t="s">
        <v>85</v>
      </c>
      <c r="D21" s="244"/>
      <c r="E21" s="244"/>
      <c r="F21" s="54" t="str">
        <f t="shared" si="0"/>
        <v>-</v>
      </c>
    </row>
    <row r="22" spans="1:6" ht="12.75" customHeight="1">
      <c r="A22" s="55">
        <v>6125</v>
      </c>
      <c r="B22" s="87" t="s">
        <v>86</v>
      </c>
      <c r="C22" s="52" t="s">
        <v>87</v>
      </c>
      <c r="D22" s="244"/>
      <c r="E22" s="244"/>
      <c r="F22" s="54" t="str">
        <f t="shared" si="0"/>
        <v>-</v>
      </c>
    </row>
    <row r="23" spans="1:6" ht="12.75" customHeight="1">
      <c r="A23" s="55">
        <v>613</v>
      </c>
      <c r="B23" s="87" t="s">
        <v>88</v>
      </c>
      <c r="C23" s="52" t="s">
        <v>89</v>
      </c>
      <c r="D23" s="53">
        <f t="shared" ref="D23:E23" si="4">SUM(D24:D28)</f>
        <v>200121</v>
      </c>
      <c r="E23" s="53">
        <f t="shared" si="4"/>
        <v>268175.28999999998</v>
      </c>
      <c r="F23" s="54">
        <f t="shared" si="0"/>
        <v>134.00657102453016</v>
      </c>
    </row>
    <row r="24" spans="1:6" ht="12.75" customHeight="1">
      <c r="A24" s="55">
        <v>6131</v>
      </c>
      <c r="B24" s="87" t="s">
        <v>90</v>
      </c>
      <c r="C24" s="52" t="s">
        <v>91</v>
      </c>
      <c r="D24" s="244">
        <v>35472</v>
      </c>
      <c r="E24" s="244">
        <v>31471.89</v>
      </c>
      <c r="F24" s="54">
        <f t="shared" si="0"/>
        <v>88.723190121786203</v>
      </c>
    </row>
    <row r="25" spans="1:6" ht="12.75" customHeight="1">
      <c r="A25" s="55">
        <v>6132</v>
      </c>
      <c r="B25" s="87" t="s">
        <v>92</v>
      </c>
      <c r="C25" s="52" t="s">
        <v>93</v>
      </c>
      <c r="D25" s="244"/>
      <c r="E25" s="244"/>
      <c r="F25" s="54" t="str">
        <f t="shared" si="0"/>
        <v>-</v>
      </c>
    </row>
    <row r="26" spans="1:6" ht="12.75" customHeight="1">
      <c r="A26" s="55">
        <v>6133</v>
      </c>
      <c r="B26" s="87" t="s">
        <v>94</v>
      </c>
      <c r="C26" s="52" t="s">
        <v>95</v>
      </c>
      <c r="D26" s="244"/>
      <c r="E26" s="244"/>
      <c r="F26" s="54" t="str">
        <f t="shared" si="0"/>
        <v>-</v>
      </c>
    </row>
    <row r="27" spans="1:6" ht="12.75" customHeight="1">
      <c r="A27" s="55">
        <v>6134</v>
      </c>
      <c r="B27" s="87" t="s">
        <v>96</v>
      </c>
      <c r="C27" s="52" t="s">
        <v>97</v>
      </c>
      <c r="D27" s="244">
        <v>164649</v>
      </c>
      <c r="E27" s="244">
        <v>236703.4</v>
      </c>
      <c r="F27" s="54">
        <f t="shared" si="0"/>
        <v>143.76242795279654</v>
      </c>
    </row>
    <row r="28" spans="1:6" ht="12.75" customHeight="1">
      <c r="A28" s="55">
        <v>6135</v>
      </c>
      <c r="B28" s="87" t="s">
        <v>98</v>
      </c>
      <c r="C28" s="52" t="s">
        <v>99</v>
      </c>
      <c r="D28" s="244"/>
      <c r="E28" s="244"/>
      <c r="F28" s="54" t="str">
        <f t="shared" si="0"/>
        <v>-</v>
      </c>
    </row>
    <row r="29" spans="1:6" ht="12.75" customHeight="1">
      <c r="A29" s="55">
        <v>614</v>
      </c>
      <c r="B29" s="87" t="s">
        <v>100</v>
      </c>
      <c r="C29" s="52" t="s">
        <v>101</v>
      </c>
      <c r="D29" s="53">
        <f t="shared" ref="D29:E29" si="5">SUM(D30:D36)</f>
        <v>61073</v>
      </c>
      <c r="E29" s="53">
        <f t="shared" si="5"/>
        <v>108579.55</v>
      </c>
      <c r="F29" s="54">
        <f t="shared" si="0"/>
        <v>177.78650139996398</v>
      </c>
    </row>
    <row r="30" spans="1:6" ht="12.75" customHeight="1">
      <c r="A30" s="55">
        <v>6141</v>
      </c>
      <c r="B30" s="87" t="s">
        <v>102</v>
      </c>
      <c r="C30" s="52" t="s">
        <v>103</v>
      </c>
      <c r="D30" s="244"/>
      <c r="E30" s="244"/>
      <c r="F30" s="54" t="str">
        <f t="shared" si="0"/>
        <v>-</v>
      </c>
    </row>
    <row r="31" spans="1:6" ht="12.75" customHeight="1">
      <c r="A31" s="55">
        <v>6142</v>
      </c>
      <c r="B31" s="87" t="s">
        <v>104</v>
      </c>
      <c r="C31" s="52" t="s">
        <v>105</v>
      </c>
      <c r="D31" s="244">
        <v>61073</v>
      </c>
      <c r="E31" s="244">
        <v>108579.55</v>
      </c>
      <c r="F31" s="54">
        <f t="shared" si="0"/>
        <v>177.78650139996398</v>
      </c>
    </row>
    <row r="32" spans="1:6" ht="12.75" customHeight="1">
      <c r="A32" s="55">
        <v>6143</v>
      </c>
      <c r="B32" s="87" t="s">
        <v>106</v>
      </c>
      <c r="C32" s="52" t="s">
        <v>107</v>
      </c>
      <c r="D32" s="244"/>
      <c r="E32" s="244"/>
      <c r="F32" s="54" t="str">
        <f t="shared" si="0"/>
        <v>-</v>
      </c>
    </row>
    <row r="33" spans="1:6" ht="12.75" customHeight="1">
      <c r="A33" s="55">
        <v>6145</v>
      </c>
      <c r="B33" s="87" t="s">
        <v>108</v>
      </c>
      <c r="C33" s="52" t="s">
        <v>109</v>
      </c>
      <c r="D33" s="244"/>
      <c r="E33" s="244"/>
      <c r="F33" s="54" t="str">
        <f t="shared" si="0"/>
        <v>-</v>
      </c>
    </row>
    <row r="34" spans="1:6" ht="12.75" customHeight="1">
      <c r="A34" s="55">
        <v>6146</v>
      </c>
      <c r="B34" s="87" t="s">
        <v>110</v>
      </c>
      <c r="C34" s="52" t="s">
        <v>111</v>
      </c>
      <c r="D34" s="244"/>
      <c r="E34" s="244"/>
      <c r="F34" s="54" t="str">
        <f t="shared" si="0"/>
        <v>-</v>
      </c>
    </row>
    <row r="35" spans="1:6" ht="12.75" customHeight="1">
      <c r="A35" s="55">
        <v>6147</v>
      </c>
      <c r="B35" s="87" t="s">
        <v>112</v>
      </c>
      <c r="C35" s="52" t="s">
        <v>113</v>
      </c>
      <c r="D35" s="244"/>
      <c r="E35" s="244"/>
      <c r="F35" s="54" t="str">
        <f t="shared" si="0"/>
        <v>-</v>
      </c>
    </row>
    <row r="36" spans="1:6" ht="12.75" customHeight="1">
      <c r="A36" s="55">
        <v>6148</v>
      </c>
      <c r="B36" s="87" t="s">
        <v>114</v>
      </c>
      <c r="C36" s="52" t="s">
        <v>115</v>
      </c>
      <c r="D36" s="244"/>
      <c r="E36" s="244"/>
      <c r="F36" s="54" t="str">
        <f t="shared" si="0"/>
        <v>-</v>
      </c>
    </row>
    <row r="37" spans="1:6" ht="12.75" customHeight="1">
      <c r="A37" s="55">
        <v>615</v>
      </c>
      <c r="B37" s="87" t="s">
        <v>116</v>
      </c>
      <c r="C37" s="52" t="s">
        <v>117</v>
      </c>
      <c r="D37" s="53">
        <f t="shared" ref="D37:E37" si="6">SUM(D38:D39)</f>
        <v>0</v>
      </c>
      <c r="E37" s="53">
        <f t="shared" si="6"/>
        <v>0</v>
      </c>
      <c r="F37" s="54" t="str">
        <f t="shared" si="0"/>
        <v>-</v>
      </c>
    </row>
    <row r="38" spans="1:6" ht="12.75" customHeight="1">
      <c r="A38" s="55">
        <v>6151</v>
      </c>
      <c r="B38" s="87" t="s">
        <v>118</v>
      </c>
      <c r="C38" s="52" t="s">
        <v>119</v>
      </c>
      <c r="D38" s="244"/>
      <c r="E38" s="244"/>
      <c r="F38" s="54" t="str">
        <f t="shared" si="0"/>
        <v>-</v>
      </c>
    </row>
    <row r="39" spans="1:6" ht="12.75" customHeight="1">
      <c r="A39" s="55">
        <v>6152</v>
      </c>
      <c r="B39" s="87" t="s">
        <v>120</v>
      </c>
      <c r="C39" s="52" t="s">
        <v>121</v>
      </c>
      <c r="D39" s="244"/>
      <c r="E39" s="244"/>
      <c r="F39" s="54" t="str">
        <f t="shared" si="0"/>
        <v>-</v>
      </c>
    </row>
    <row r="40" spans="1:6" ht="12.75" customHeight="1">
      <c r="A40" s="55">
        <v>616</v>
      </c>
      <c r="B40" s="87" t="s">
        <v>122</v>
      </c>
      <c r="C40" s="52" t="s">
        <v>123</v>
      </c>
      <c r="D40" s="53">
        <f t="shared" ref="D40:E40" si="7">SUM(D41:D43)</f>
        <v>0</v>
      </c>
      <c r="E40" s="53">
        <f t="shared" si="7"/>
        <v>0</v>
      </c>
      <c r="F40" s="54" t="str">
        <f t="shared" si="0"/>
        <v>-</v>
      </c>
    </row>
    <row r="41" spans="1:6" ht="12.75" customHeight="1">
      <c r="A41" s="55">
        <v>6161</v>
      </c>
      <c r="B41" s="87" t="s">
        <v>124</v>
      </c>
      <c r="C41" s="52" t="s">
        <v>125</v>
      </c>
      <c r="D41" s="244"/>
      <c r="E41" s="244"/>
      <c r="F41" s="54" t="str">
        <f t="shared" si="0"/>
        <v>-</v>
      </c>
    </row>
    <row r="42" spans="1:6" ht="12.75" customHeight="1">
      <c r="A42" s="55">
        <v>6162</v>
      </c>
      <c r="B42" s="87" t="s">
        <v>126</v>
      </c>
      <c r="C42" s="52" t="s">
        <v>127</v>
      </c>
      <c r="D42" s="244"/>
      <c r="E42" s="244"/>
      <c r="F42" s="54" t="str">
        <f t="shared" si="0"/>
        <v>-</v>
      </c>
    </row>
    <row r="43" spans="1:6" ht="12.75" customHeight="1">
      <c r="A43" s="55">
        <v>6163</v>
      </c>
      <c r="B43" s="87" t="s">
        <v>128</v>
      </c>
      <c r="C43" s="52" t="s">
        <v>129</v>
      </c>
      <c r="D43" s="244"/>
      <c r="E43" s="244"/>
      <c r="F43" s="54" t="str">
        <f t="shared" si="0"/>
        <v>-</v>
      </c>
    </row>
    <row r="44" spans="1:6" ht="12.75" customHeight="1">
      <c r="A44" s="55">
        <v>62</v>
      </c>
      <c r="B44" s="87" t="s">
        <v>130</v>
      </c>
      <c r="C44" s="52" t="s">
        <v>131</v>
      </c>
      <c r="D44" s="53">
        <f t="shared" ref="D44:E44" si="8">D45+D48+D49</f>
        <v>0</v>
      </c>
      <c r="E44" s="53">
        <f t="shared" si="8"/>
        <v>0</v>
      </c>
      <c r="F44" s="54" t="str">
        <f t="shared" si="0"/>
        <v>-</v>
      </c>
    </row>
    <row r="45" spans="1:6" ht="12.75" customHeight="1">
      <c r="A45" s="55">
        <v>621</v>
      </c>
      <c r="B45" s="87" t="s">
        <v>132</v>
      </c>
      <c r="C45" s="52" t="s">
        <v>133</v>
      </c>
      <c r="D45" s="53">
        <f t="shared" ref="D45:E45" si="9">SUM(D46:D47)</f>
        <v>0</v>
      </c>
      <c r="E45" s="53">
        <f t="shared" si="9"/>
        <v>0</v>
      </c>
      <c r="F45" s="54" t="str">
        <f t="shared" si="0"/>
        <v>-</v>
      </c>
    </row>
    <row r="46" spans="1:6" ht="12.75" customHeight="1">
      <c r="A46" s="55">
        <v>6211</v>
      </c>
      <c r="B46" s="87" t="s">
        <v>134</v>
      </c>
      <c r="C46" s="52" t="s">
        <v>135</v>
      </c>
      <c r="D46" s="244"/>
      <c r="E46" s="244"/>
      <c r="F46" s="54" t="str">
        <f t="shared" si="0"/>
        <v>-</v>
      </c>
    </row>
    <row r="47" spans="1:6" ht="12.75" customHeight="1">
      <c r="A47" s="55">
        <v>6212</v>
      </c>
      <c r="B47" s="87" t="s">
        <v>136</v>
      </c>
      <c r="C47" s="52" t="s">
        <v>137</v>
      </c>
      <c r="D47" s="244"/>
      <c r="E47" s="244"/>
      <c r="F47" s="54" t="str">
        <f t="shared" si="0"/>
        <v>-</v>
      </c>
    </row>
    <row r="48" spans="1:6" ht="12.75" customHeight="1">
      <c r="A48" s="55">
        <v>622</v>
      </c>
      <c r="B48" s="87" t="s">
        <v>138</v>
      </c>
      <c r="C48" s="52" t="s">
        <v>139</v>
      </c>
      <c r="D48" s="244"/>
      <c r="E48" s="244"/>
      <c r="F48" s="54" t="str">
        <f t="shared" si="0"/>
        <v>-</v>
      </c>
    </row>
    <row r="49" spans="1:6" ht="12.75" customHeight="1">
      <c r="A49" s="55">
        <v>623</v>
      </c>
      <c r="B49" s="87" t="s">
        <v>140</v>
      </c>
      <c r="C49" s="52" t="s">
        <v>141</v>
      </c>
      <c r="D49" s="244"/>
      <c r="E49" s="244"/>
      <c r="F49" s="54" t="str">
        <f t="shared" si="0"/>
        <v>-</v>
      </c>
    </row>
    <row r="50" spans="1:6" ht="24">
      <c r="A50" s="55">
        <v>63</v>
      </c>
      <c r="B50" s="88" t="s">
        <v>142</v>
      </c>
      <c r="C50" s="52" t="s">
        <v>143</v>
      </c>
      <c r="D50" s="53">
        <f>D51+D54+D59+D62+D65+D68+D71+D74+D77</f>
        <v>7053126</v>
      </c>
      <c r="E50" s="53">
        <f>E51+E54+E59+E62+E65+E68+E71+E74+E77</f>
        <v>7630086.0899999999</v>
      </c>
      <c r="F50" s="54">
        <f t="shared" si="0"/>
        <v>108.18020392659935</v>
      </c>
    </row>
    <row r="51" spans="1:6" ht="12.75" customHeight="1">
      <c r="A51" s="55">
        <v>631</v>
      </c>
      <c r="B51" s="88" t="s">
        <v>144</v>
      </c>
      <c r="C51" s="52" t="s">
        <v>145</v>
      </c>
      <c r="D51" s="53">
        <f t="shared" ref="D51:E51" si="10">D52+D53</f>
        <v>0</v>
      </c>
      <c r="E51" s="53">
        <f t="shared" si="10"/>
        <v>0</v>
      </c>
      <c r="F51" s="54" t="str">
        <f t="shared" si="0"/>
        <v>-</v>
      </c>
    </row>
    <row r="52" spans="1:6" ht="12.75" customHeight="1">
      <c r="A52" s="55">
        <v>6311</v>
      </c>
      <c r="B52" s="88" t="s">
        <v>146</v>
      </c>
      <c r="C52" s="52" t="s">
        <v>147</v>
      </c>
      <c r="D52" s="244"/>
      <c r="E52" s="244"/>
      <c r="F52" s="54" t="str">
        <f t="shared" si="0"/>
        <v>-</v>
      </c>
    </row>
    <row r="53" spans="1:6" ht="12.75" customHeight="1">
      <c r="A53" s="55">
        <v>6312</v>
      </c>
      <c r="B53" s="88" t="s">
        <v>148</v>
      </c>
      <c r="C53" s="52" t="s">
        <v>149</v>
      </c>
      <c r="D53" s="244"/>
      <c r="E53" s="244"/>
      <c r="F53" s="54" t="str">
        <f t="shared" si="0"/>
        <v>-</v>
      </c>
    </row>
    <row r="54" spans="1:6" ht="24">
      <c r="A54" s="55">
        <v>632</v>
      </c>
      <c r="B54" s="88" t="s">
        <v>150</v>
      </c>
      <c r="C54" s="52" t="s">
        <v>151</v>
      </c>
      <c r="D54" s="53">
        <f t="shared" ref="D54:E54" si="11">SUM(D55:D58)</f>
        <v>0</v>
      </c>
      <c r="E54" s="53">
        <f t="shared" si="11"/>
        <v>0</v>
      </c>
      <c r="F54" s="54" t="str">
        <f t="shared" si="0"/>
        <v>-</v>
      </c>
    </row>
    <row r="55" spans="1:6" ht="12.75" customHeight="1">
      <c r="A55" s="55">
        <v>6321</v>
      </c>
      <c r="B55" s="88" t="s">
        <v>152</v>
      </c>
      <c r="C55" s="52" t="s">
        <v>153</v>
      </c>
      <c r="D55" s="244"/>
      <c r="E55" s="244"/>
      <c r="F55" s="54" t="str">
        <f t="shared" si="0"/>
        <v>-</v>
      </c>
    </row>
    <row r="56" spans="1:6" ht="12.75" customHeight="1">
      <c r="A56" s="55">
        <v>6322</v>
      </c>
      <c r="B56" s="88" t="s">
        <v>154</v>
      </c>
      <c r="C56" s="52" t="s">
        <v>155</v>
      </c>
      <c r="D56" s="244"/>
      <c r="E56" s="244"/>
      <c r="F56" s="54" t="str">
        <f t="shared" si="0"/>
        <v>-</v>
      </c>
    </row>
    <row r="57" spans="1:6" ht="12.75" customHeight="1">
      <c r="A57" s="55">
        <v>6323</v>
      </c>
      <c r="B57" s="88" t="s">
        <v>156</v>
      </c>
      <c r="C57" s="52" t="s">
        <v>157</v>
      </c>
      <c r="D57" s="244"/>
      <c r="E57" s="244"/>
      <c r="F57" s="54" t="str">
        <f t="shared" si="0"/>
        <v>-</v>
      </c>
    </row>
    <row r="58" spans="1:6" ht="12.75" customHeight="1">
      <c r="A58" s="55">
        <v>6324</v>
      </c>
      <c r="B58" s="88" t="s">
        <v>158</v>
      </c>
      <c r="C58" s="52" t="s">
        <v>159</v>
      </c>
      <c r="D58" s="244"/>
      <c r="E58" s="244"/>
      <c r="F58" s="54" t="str">
        <f t="shared" si="0"/>
        <v>-</v>
      </c>
    </row>
    <row r="59" spans="1:6" ht="24">
      <c r="A59" s="55">
        <v>633</v>
      </c>
      <c r="B59" s="88" t="s">
        <v>160</v>
      </c>
      <c r="C59" s="52" t="s">
        <v>161</v>
      </c>
      <c r="D59" s="53">
        <f t="shared" ref="D59:E59" si="12">SUM(D60:D61)</f>
        <v>4575298</v>
      </c>
      <c r="E59" s="53">
        <f t="shared" si="12"/>
        <v>4973793.78</v>
      </c>
      <c r="F59" s="54">
        <f t="shared" si="0"/>
        <v>108.70972295137935</v>
      </c>
    </row>
    <row r="60" spans="1:6" ht="24">
      <c r="A60" s="55">
        <v>6331</v>
      </c>
      <c r="B60" s="88" t="s">
        <v>162</v>
      </c>
      <c r="C60" s="52" t="s">
        <v>163</v>
      </c>
      <c r="D60" s="244">
        <v>4575298</v>
      </c>
      <c r="E60" s="244">
        <v>4775513.33</v>
      </c>
      <c r="F60" s="54">
        <f t="shared" si="0"/>
        <v>104.37600632789383</v>
      </c>
    </row>
    <row r="61" spans="1:6" ht="24">
      <c r="A61" s="55">
        <v>6332</v>
      </c>
      <c r="B61" s="88" t="s">
        <v>164</v>
      </c>
      <c r="C61" s="52" t="s">
        <v>165</v>
      </c>
      <c r="D61" s="244"/>
      <c r="E61" s="244">
        <v>198280.45</v>
      </c>
      <c r="F61" s="54" t="str">
        <f t="shared" si="0"/>
        <v>-</v>
      </c>
    </row>
    <row r="62" spans="1:6" ht="12.75" customHeight="1">
      <c r="A62" s="55">
        <v>634</v>
      </c>
      <c r="B62" s="87" t="s">
        <v>166</v>
      </c>
      <c r="C62" s="52" t="s">
        <v>167</v>
      </c>
      <c r="D62" s="53">
        <f t="shared" ref="D62:E62" si="13">SUM(D63:D64)</f>
        <v>2377039</v>
      </c>
      <c r="E62" s="53">
        <f t="shared" si="13"/>
        <v>2481582.56</v>
      </c>
      <c r="F62" s="54">
        <f t="shared" si="0"/>
        <v>104.39805825651156</v>
      </c>
    </row>
    <row r="63" spans="1:6" ht="12.75" customHeight="1">
      <c r="A63" s="55">
        <v>6341</v>
      </c>
      <c r="B63" s="87" t="s">
        <v>168</v>
      </c>
      <c r="C63" s="52" t="s">
        <v>169</v>
      </c>
      <c r="D63" s="244"/>
      <c r="E63" s="244"/>
      <c r="F63" s="54" t="str">
        <f t="shared" si="0"/>
        <v>-</v>
      </c>
    </row>
    <row r="64" spans="1:6" ht="12.75" customHeight="1">
      <c r="A64" s="55">
        <v>6342</v>
      </c>
      <c r="B64" s="87" t="s">
        <v>170</v>
      </c>
      <c r="C64" s="52" t="s">
        <v>171</v>
      </c>
      <c r="D64" s="244">
        <v>2377039</v>
      </c>
      <c r="E64" s="244">
        <v>2481582.56</v>
      </c>
      <c r="F64" s="54">
        <f t="shared" si="0"/>
        <v>104.39805825651156</v>
      </c>
    </row>
    <row r="65" spans="1:6" ht="12.75" customHeight="1">
      <c r="A65" s="55">
        <v>635</v>
      </c>
      <c r="B65" s="87" t="s">
        <v>172</v>
      </c>
      <c r="C65" s="52" t="s">
        <v>173</v>
      </c>
      <c r="D65" s="53">
        <f t="shared" ref="D65:E65" si="14">SUM(D66:D67)</f>
        <v>0</v>
      </c>
      <c r="E65" s="53">
        <f t="shared" si="14"/>
        <v>0</v>
      </c>
      <c r="F65" s="54" t="str">
        <f t="shared" si="0"/>
        <v>-</v>
      </c>
    </row>
    <row r="66" spans="1:6" ht="12.75" customHeight="1">
      <c r="A66" s="55">
        <v>6351</v>
      </c>
      <c r="B66" s="87" t="s">
        <v>174</v>
      </c>
      <c r="C66" s="52" t="s">
        <v>175</v>
      </c>
      <c r="D66" s="244"/>
      <c r="E66" s="244"/>
      <c r="F66" s="54" t="str">
        <f t="shared" si="0"/>
        <v>-</v>
      </c>
    </row>
    <row r="67" spans="1:6" ht="12.75" customHeight="1">
      <c r="A67" s="55">
        <v>6352</v>
      </c>
      <c r="B67" s="87" t="s">
        <v>176</v>
      </c>
      <c r="C67" s="52" t="s">
        <v>177</v>
      </c>
      <c r="D67" s="244"/>
      <c r="E67" s="244"/>
      <c r="F67" s="54" t="str">
        <f t="shared" si="0"/>
        <v>-</v>
      </c>
    </row>
    <row r="68" spans="1:6" ht="24">
      <c r="A68" s="55" t="s">
        <v>178</v>
      </c>
      <c r="B68" s="234" t="s">
        <v>179</v>
      </c>
      <c r="C68" s="52" t="s">
        <v>178</v>
      </c>
      <c r="D68" s="53">
        <f t="shared" ref="D68:E68" si="15">SUM(D69:D70)</f>
        <v>0</v>
      </c>
      <c r="E68" s="53">
        <f t="shared" si="15"/>
        <v>0</v>
      </c>
      <c r="F68" s="54" t="str">
        <f t="shared" si="0"/>
        <v>-</v>
      </c>
    </row>
    <row r="69" spans="1:6" ht="12.75" customHeight="1">
      <c r="A69" s="55" t="s">
        <v>180</v>
      </c>
      <c r="B69" s="87" t="s">
        <v>181</v>
      </c>
      <c r="C69" s="52" t="s">
        <v>180</v>
      </c>
      <c r="D69" s="244"/>
      <c r="E69" s="244"/>
      <c r="F69" s="54" t="str">
        <f t="shared" si="0"/>
        <v>-</v>
      </c>
    </row>
    <row r="70" spans="1:6" ht="24">
      <c r="A70" s="55" t="s">
        <v>182</v>
      </c>
      <c r="B70" s="87" t="s">
        <v>183</v>
      </c>
      <c r="C70" s="52" t="s">
        <v>182</v>
      </c>
      <c r="D70" s="244"/>
      <c r="E70" s="244"/>
      <c r="F70" s="54" t="str">
        <f t="shared" si="0"/>
        <v>-</v>
      </c>
    </row>
    <row r="71" spans="1:6" ht="24">
      <c r="A71" s="55" t="s">
        <v>184</v>
      </c>
      <c r="B71" s="87" t="s">
        <v>185</v>
      </c>
      <c r="C71" s="56" t="s">
        <v>184</v>
      </c>
      <c r="D71" s="53">
        <f t="shared" ref="D71:E71" si="16">SUM(D72:D73)</f>
        <v>0</v>
      </c>
      <c r="E71" s="53">
        <f t="shared" si="16"/>
        <v>0</v>
      </c>
      <c r="F71" s="54" t="str">
        <f t="shared" si="0"/>
        <v>-</v>
      </c>
    </row>
    <row r="72" spans="1:6" ht="12.75" customHeight="1">
      <c r="A72" s="55" t="s">
        <v>186</v>
      </c>
      <c r="B72" s="87" t="s">
        <v>187</v>
      </c>
      <c r="C72" s="56" t="s">
        <v>186</v>
      </c>
      <c r="D72" s="244"/>
      <c r="E72" s="244"/>
      <c r="F72" s="54" t="str">
        <f t="shared" si="0"/>
        <v>-</v>
      </c>
    </row>
    <row r="73" spans="1:6" ht="12.75" customHeight="1">
      <c r="A73" s="55" t="s">
        <v>188</v>
      </c>
      <c r="B73" s="87" t="s">
        <v>189</v>
      </c>
      <c r="C73" s="56" t="s">
        <v>188</v>
      </c>
      <c r="D73" s="244"/>
      <c r="E73" s="244"/>
      <c r="F73" s="54" t="str">
        <f t="shared" si="0"/>
        <v>-</v>
      </c>
    </row>
    <row r="74" spans="1:6" ht="12.75" customHeight="1">
      <c r="A74" s="55" t="s">
        <v>190</v>
      </c>
      <c r="B74" s="87" t="s">
        <v>191</v>
      </c>
      <c r="C74" s="52" t="s">
        <v>190</v>
      </c>
      <c r="D74" s="53">
        <f t="shared" ref="D74:E74" si="17">SUM(D75:D76)</f>
        <v>100789</v>
      </c>
      <c r="E74" s="53">
        <f t="shared" si="17"/>
        <v>174709.75</v>
      </c>
      <c r="F74" s="54">
        <f t="shared" si="0"/>
        <v>173.34208098105944</v>
      </c>
    </row>
    <row r="75" spans="1:6" ht="12.75" customHeight="1">
      <c r="A75" s="55" t="s">
        <v>192</v>
      </c>
      <c r="B75" s="87" t="s">
        <v>193</v>
      </c>
      <c r="C75" s="52" t="s">
        <v>192</v>
      </c>
      <c r="D75" s="244">
        <v>100789</v>
      </c>
      <c r="E75" s="244">
        <v>174709.75</v>
      </c>
      <c r="F75" s="54">
        <f t="shared" si="0"/>
        <v>173.34208098105944</v>
      </c>
    </row>
    <row r="76" spans="1:6" ht="12.75" customHeight="1">
      <c r="A76" s="55" t="s">
        <v>194</v>
      </c>
      <c r="B76" s="87" t="s">
        <v>195</v>
      </c>
      <c r="C76" s="52" t="s">
        <v>194</v>
      </c>
      <c r="D76" s="244"/>
      <c r="E76" s="244"/>
      <c r="F76" s="54" t="str">
        <f t="shared" si="0"/>
        <v>-</v>
      </c>
    </row>
    <row r="77" spans="1:6" ht="24">
      <c r="A77" s="55" t="s">
        <v>196</v>
      </c>
      <c r="B77" s="87" t="s">
        <v>197</v>
      </c>
      <c r="C77" s="52" t="s">
        <v>196</v>
      </c>
      <c r="D77" s="53">
        <f t="shared" ref="D77:E77" si="18">SUM(D78:D81)</f>
        <v>0</v>
      </c>
      <c r="E77" s="53">
        <f t="shared" si="18"/>
        <v>0</v>
      </c>
      <c r="F77" s="54" t="str">
        <f t="shared" si="0"/>
        <v>-</v>
      </c>
    </row>
    <row r="78" spans="1:6" ht="12.75" customHeight="1">
      <c r="A78" s="55">
        <v>6391</v>
      </c>
      <c r="B78" s="87" t="s">
        <v>198</v>
      </c>
      <c r="C78" s="52" t="s">
        <v>199</v>
      </c>
      <c r="D78" s="244"/>
      <c r="E78" s="244"/>
      <c r="F78" s="54" t="str">
        <f t="shared" si="0"/>
        <v>-</v>
      </c>
    </row>
    <row r="79" spans="1:6" ht="12.75" customHeight="1">
      <c r="A79" s="55">
        <v>6392</v>
      </c>
      <c r="B79" s="87" t="s">
        <v>200</v>
      </c>
      <c r="C79" s="52" t="s">
        <v>201</v>
      </c>
      <c r="D79" s="244"/>
      <c r="E79" s="244"/>
      <c r="F79" s="54" t="str">
        <f t="shared" si="0"/>
        <v>-</v>
      </c>
    </row>
    <row r="80" spans="1:6" ht="24">
      <c r="A80" s="55">
        <v>6393</v>
      </c>
      <c r="B80" s="87" t="s">
        <v>202</v>
      </c>
      <c r="C80" s="52" t="s">
        <v>203</v>
      </c>
      <c r="D80" s="244"/>
      <c r="E80" s="244"/>
      <c r="F80" s="54" t="str">
        <f t="shared" si="0"/>
        <v>-</v>
      </c>
    </row>
    <row r="81" spans="1:6" ht="24">
      <c r="A81" s="55">
        <v>6394</v>
      </c>
      <c r="B81" s="87" t="s">
        <v>204</v>
      </c>
      <c r="C81" s="52" t="s">
        <v>205</v>
      </c>
      <c r="D81" s="244"/>
      <c r="E81" s="244"/>
      <c r="F81" s="54" t="str">
        <f t="shared" si="0"/>
        <v>-</v>
      </c>
    </row>
    <row r="82" spans="1:6" ht="12.75" customHeight="1">
      <c r="A82" s="55">
        <v>64</v>
      </c>
      <c r="B82" s="87" t="s">
        <v>206</v>
      </c>
      <c r="C82" s="52" t="s">
        <v>207</v>
      </c>
      <c r="D82" s="53">
        <f t="shared" ref="D82:E82" si="19">D83+D91+D98</f>
        <v>111926</v>
      </c>
      <c r="E82" s="53">
        <f t="shared" si="19"/>
        <v>149960.35999999999</v>
      </c>
      <c r="F82" s="54">
        <f t="shared" si="0"/>
        <v>133.98170219609383</v>
      </c>
    </row>
    <row r="83" spans="1:6" ht="12.75" customHeight="1">
      <c r="A83" s="55">
        <v>641</v>
      </c>
      <c r="B83" s="87" t="s">
        <v>208</v>
      </c>
      <c r="C83" s="52" t="s">
        <v>209</v>
      </c>
      <c r="D83" s="53">
        <f t="shared" ref="D83:E83" si="20">SUM(D84:D90)</f>
        <v>10</v>
      </c>
      <c r="E83" s="53">
        <f t="shared" si="20"/>
        <v>9.0399999999999991</v>
      </c>
      <c r="F83" s="54">
        <f t="shared" si="0"/>
        <v>90.399999999999991</v>
      </c>
    </row>
    <row r="84" spans="1:6" ht="12.75" customHeight="1">
      <c r="A84" s="55">
        <v>6412</v>
      </c>
      <c r="B84" s="87" t="s">
        <v>210</v>
      </c>
      <c r="C84" s="52" t="s">
        <v>211</v>
      </c>
      <c r="D84" s="244"/>
      <c r="E84" s="244"/>
      <c r="F84" s="54" t="str">
        <f t="shared" si="0"/>
        <v>-</v>
      </c>
    </row>
    <row r="85" spans="1:6" ht="12.75" customHeight="1">
      <c r="A85" s="55">
        <v>6413</v>
      </c>
      <c r="B85" s="87" t="s">
        <v>212</v>
      </c>
      <c r="C85" s="52" t="s">
        <v>213</v>
      </c>
      <c r="D85" s="244">
        <v>10</v>
      </c>
      <c r="E85" s="244">
        <v>9.0399999999999991</v>
      </c>
      <c r="F85" s="54">
        <f t="shared" si="0"/>
        <v>90.399999999999991</v>
      </c>
    </row>
    <row r="86" spans="1:6" ht="12.75" customHeight="1">
      <c r="A86" s="55">
        <v>6414</v>
      </c>
      <c r="B86" s="87" t="s">
        <v>214</v>
      </c>
      <c r="C86" s="52" t="s">
        <v>215</v>
      </c>
      <c r="D86" s="244"/>
      <c r="E86" s="244"/>
      <c r="F86" s="54" t="str">
        <f t="shared" si="0"/>
        <v>-</v>
      </c>
    </row>
    <row r="87" spans="1:6" ht="12.75" customHeight="1">
      <c r="A87" s="55">
        <v>6415</v>
      </c>
      <c r="B87" s="87" t="s">
        <v>216</v>
      </c>
      <c r="C87" s="52" t="s">
        <v>217</v>
      </c>
      <c r="D87" s="244"/>
      <c r="E87" s="244"/>
      <c r="F87" s="54" t="str">
        <f t="shared" si="0"/>
        <v>-</v>
      </c>
    </row>
    <row r="88" spans="1:6" ht="12.75" customHeight="1">
      <c r="A88" s="55">
        <v>6416</v>
      </c>
      <c r="B88" s="87" t="s">
        <v>218</v>
      </c>
      <c r="C88" s="52" t="s">
        <v>219</v>
      </c>
      <c r="D88" s="244"/>
      <c r="E88" s="244"/>
      <c r="F88" s="54" t="str">
        <f t="shared" si="0"/>
        <v>-</v>
      </c>
    </row>
    <row r="89" spans="1:6" ht="24">
      <c r="A89" s="55">
        <v>6417</v>
      </c>
      <c r="B89" s="87" t="s">
        <v>220</v>
      </c>
      <c r="C89" s="52" t="s">
        <v>221</v>
      </c>
      <c r="D89" s="244"/>
      <c r="E89" s="244"/>
      <c r="F89" s="54" t="str">
        <f t="shared" si="0"/>
        <v>-</v>
      </c>
    </row>
    <row r="90" spans="1:6" ht="12.75" customHeight="1">
      <c r="A90" s="55">
        <v>6419</v>
      </c>
      <c r="B90" s="87" t="s">
        <v>222</v>
      </c>
      <c r="C90" s="52" t="s">
        <v>223</v>
      </c>
      <c r="D90" s="244"/>
      <c r="E90" s="244"/>
      <c r="F90" s="54" t="str">
        <f t="shared" si="0"/>
        <v>-</v>
      </c>
    </row>
    <row r="91" spans="1:6" ht="12.75" customHeight="1">
      <c r="A91" s="55">
        <v>642</v>
      </c>
      <c r="B91" s="87" t="s">
        <v>224</v>
      </c>
      <c r="C91" s="52" t="s">
        <v>225</v>
      </c>
      <c r="D91" s="53">
        <f t="shared" ref="D91:E91" si="21">SUM(D92:D97)</f>
        <v>111916</v>
      </c>
      <c r="E91" s="53">
        <f t="shared" si="21"/>
        <v>149951.31999999998</v>
      </c>
      <c r="F91" s="54">
        <f t="shared" si="0"/>
        <v>133.98559634011221</v>
      </c>
    </row>
    <row r="92" spans="1:6" ht="12.75" customHeight="1">
      <c r="A92" s="55">
        <v>6421</v>
      </c>
      <c r="B92" s="87" t="s">
        <v>226</v>
      </c>
      <c r="C92" s="52" t="s">
        <v>227</v>
      </c>
      <c r="D92" s="244">
        <v>5555</v>
      </c>
      <c r="E92" s="244">
        <v>5555</v>
      </c>
      <c r="F92" s="54">
        <f t="shared" si="0"/>
        <v>100</v>
      </c>
    </row>
    <row r="93" spans="1:6" ht="12.75" customHeight="1">
      <c r="A93" s="55">
        <v>6422</v>
      </c>
      <c r="B93" s="87" t="s">
        <v>228</v>
      </c>
      <c r="C93" s="52" t="s">
        <v>229</v>
      </c>
      <c r="D93" s="244">
        <v>73653</v>
      </c>
      <c r="E93" s="244">
        <v>82970.759999999995</v>
      </c>
      <c r="F93" s="54">
        <f t="shared" si="0"/>
        <v>112.6508899841147</v>
      </c>
    </row>
    <row r="94" spans="1:6" ht="12.75" customHeight="1">
      <c r="A94" s="55">
        <v>6423</v>
      </c>
      <c r="B94" s="87" t="s">
        <v>230</v>
      </c>
      <c r="C94" s="52" t="s">
        <v>231</v>
      </c>
      <c r="D94" s="244">
        <v>30142</v>
      </c>
      <c r="E94" s="244">
        <v>46890.79</v>
      </c>
      <c r="F94" s="54">
        <f t="shared" si="0"/>
        <v>155.56628624510648</v>
      </c>
    </row>
    <row r="95" spans="1:6" ht="12.75" customHeight="1">
      <c r="A95" s="55">
        <v>6424</v>
      </c>
      <c r="B95" s="87" t="s">
        <v>232</v>
      </c>
      <c r="C95" s="52" t="s">
        <v>233</v>
      </c>
      <c r="D95" s="244"/>
      <c r="E95" s="244"/>
      <c r="F95" s="54" t="str">
        <f t="shared" si="0"/>
        <v>-</v>
      </c>
    </row>
    <row r="96" spans="1:6" ht="12.75" customHeight="1">
      <c r="A96" s="55" t="s">
        <v>234</v>
      </c>
      <c r="B96" s="87" t="s">
        <v>235</v>
      </c>
      <c r="C96" s="52" t="s">
        <v>234</v>
      </c>
      <c r="D96" s="244"/>
      <c r="E96" s="244"/>
      <c r="F96" s="54" t="str">
        <f t="shared" si="0"/>
        <v>-</v>
      </c>
    </row>
    <row r="97" spans="1:6" ht="12.75" customHeight="1">
      <c r="A97" s="55">
        <v>6429</v>
      </c>
      <c r="B97" s="87" t="s">
        <v>236</v>
      </c>
      <c r="C97" s="52" t="s">
        <v>237</v>
      </c>
      <c r="D97" s="244">
        <v>2566</v>
      </c>
      <c r="E97" s="244">
        <v>14534.77</v>
      </c>
      <c r="F97" s="54">
        <f t="shared" si="0"/>
        <v>566.43686671862827</v>
      </c>
    </row>
    <row r="98" spans="1:6" ht="12.75" customHeight="1">
      <c r="A98" s="55">
        <v>643</v>
      </c>
      <c r="B98" s="87" t="s">
        <v>238</v>
      </c>
      <c r="C98" s="52" t="s">
        <v>239</v>
      </c>
      <c r="D98" s="53">
        <f t="shared" ref="D98:E98" si="22">SUM(D99:D105)</f>
        <v>0</v>
      </c>
      <c r="E98" s="53">
        <f t="shared" si="22"/>
        <v>0</v>
      </c>
      <c r="F98" s="54" t="str">
        <f t="shared" si="0"/>
        <v>-</v>
      </c>
    </row>
    <row r="99" spans="1:6" ht="24">
      <c r="A99" s="55">
        <v>6431</v>
      </c>
      <c r="B99" s="87" t="s">
        <v>240</v>
      </c>
      <c r="C99" s="52" t="s">
        <v>241</v>
      </c>
      <c r="D99" s="244"/>
      <c r="E99" s="244"/>
      <c r="F99" s="54" t="str">
        <f t="shared" si="0"/>
        <v>-</v>
      </c>
    </row>
    <row r="100" spans="1:6" ht="24">
      <c r="A100" s="55">
        <v>6432</v>
      </c>
      <c r="B100" s="234" t="s">
        <v>242</v>
      </c>
      <c r="C100" s="52" t="s">
        <v>243</v>
      </c>
      <c r="D100" s="244"/>
      <c r="E100" s="244"/>
      <c r="F100" s="54" t="str">
        <f t="shared" si="0"/>
        <v>-</v>
      </c>
    </row>
    <row r="101" spans="1:6" ht="24">
      <c r="A101" s="55">
        <v>6433</v>
      </c>
      <c r="B101" s="234" t="s">
        <v>244</v>
      </c>
      <c r="C101" s="52" t="s">
        <v>245</v>
      </c>
      <c r="D101" s="244"/>
      <c r="E101" s="244"/>
      <c r="F101" s="54" t="str">
        <f t="shared" si="0"/>
        <v>-</v>
      </c>
    </row>
    <row r="102" spans="1:6" ht="24">
      <c r="A102" s="55">
        <v>6434</v>
      </c>
      <c r="B102" s="87" t="s">
        <v>246</v>
      </c>
      <c r="C102" s="52" t="s">
        <v>247</v>
      </c>
      <c r="D102" s="244"/>
      <c r="E102" s="244"/>
      <c r="F102" s="54" t="str">
        <f t="shared" si="0"/>
        <v>-</v>
      </c>
    </row>
    <row r="103" spans="1:6" ht="24">
      <c r="A103" s="55">
        <v>6435</v>
      </c>
      <c r="B103" s="234" t="s">
        <v>248</v>
      </c>
      <c r="C103" s="52" t="s">
        <v>249</v>
      </c>
      <c r="D103" s="244"/>
      <c r="E103" s="244"/>
      <c r="F103" s="54" t="str">
        <f t="shared" si="0"/>
        <v>-</v>
      </c>
    </row>
    <row r="104" spans="1:6" ht="24">
      <c r="A104" s="55">
        <v>6436</v>
      </c>
      <c r="B104" s="234" t="s">
        <v>250</v>
      </c>
      <c r="C104" s="52" t="s">
        <v>251</v>
      </c>
      <c r="D104" s="244"/>
      <c r="E104" s="244"/>
      <c r="F104" s="54" t="str">
        <f t="shared" si="0"/>
        <v>-</v>
      </c>
    </row>
    <row r="105" spans="1:6" ht="12.75" customHeight="1">
      <c r="A105" s="55">
        <v>6437</v>
      </c>
      <c r="B105" s="87" t="s">
        <v>252</v>
      </c>
      <c r="C105" s="52" t="s">
        <v>253</v>
      </c>
      <c r="D105" s="244"/>
      <c r="E105" s="244"/>
      <c r="F105" s="54" t="str">
        <f t="shared" si="0"/>
        <v>-</v>
      </c>
    </row>
    <row r="106" spans="1:6" ht="24">
      <c r="A106" s="55">
        <v>65</v>
      </c>
      <c r="B106" s="87" t="s">
        <v>254</v>
      </c>
      <c r="C106" s="52" t="s">
        <v>255</v>
      </c>
      <c r="D106" s="53">
        <f t="shared" ref="D106:E106" si="23">D107+D112+D120</f>
        <v>3581710</v>
      </c>
      <c r="E106" s="53">
        <f t="shared" si="23"/>
        <v>4014250.5300000003</v>
      </c>
      <c r="F106" s="54">
        <f t="shared" si="0"/>
        <v>112.07636938780638</v>
      </c>
    </row>
    <row r="107" spans="1:6" ht="12.75" customHeight="1">
      <c r="A107" s="55">
        <v>651</v>
      </c>
      <c r="B107" s="87" t="s">
        <v>256</v>
      </c>
      <c r="C107" s="52" t="s">
        <v>257</v>
      </c>
      <c r="D107" s="53">
        <f t="shared" ref="D107:E107" si="24">SUM(D108:D111)</f>
        <v>5029</v>
      </c>
      <c r="E107" s="53">
        <f t="shared" si="24"/>
        <v>26.08</v>
      </c>
      <c r="F107" s="54">
        <f t="shared" si="0"/>
        <v>0.5185921654404454</v>
      </c>
    </row>
    <row r="108" spans="1:6" ht="12.75" customHeight="1">
      <c r="A108" s="55">
        <v>6511</v>
      </c>
      <c r="B108" s="87" t="s">
        <v>258</v>
      </c>
      <c r="C108" s="52" t="s">
        <v>259</v>
      </c>
      <c r="D108" s="244"/>
      <c r="E108" s="244"/>
      <c r="F108" s="54" t="str">
        <f t="shared" si="0"/>
        <v>-</v>
      </c>
    </row>
    <row r="109" spans="1:6" ht="12.75" customHeight="1">
      <c r="A109" s="55">
        <v>6512</v>
      </c>
      <c r="B109" s="87" t="s">
        <v>260</v>
      </c>
      <c r="C109" s="52" t="s">
        <v>261</v>
      </c>
      <c r="D109" s="244"/>
      <c r="E109" s="244"/>
      <c r="F109" s="54" t="str">
        <f t="shared" si="0"/>
        <v>-</v>
      </c>
    </row>
    <row r="110" spans="1:6" ht="12.75" customHeight="1">
      <c r="A110" s="55">
        <v>6513</v>
      </c>
      <c r="B110" s="87" t="s">
        <v>262</v>
      </c>
      <c r="C110" s="52" t="s">
        <v>263</v>
      </c>
      <c r="D110" s="244"/>
      <c r="E110" s="244"/>
      <c r="F110" s="54" t="str">
        <f t="shared" si="0"/>
        <v>-</v>
      </c>
    </row>
    <row r="111" spans="1:6" ht="12.75" customHeight="1">
      <c r="A111" s="55">
        <v>6514</v>
      </c>
      <c r="B111" s="87" t="s">
        <v>264</v>
      </c>
      <c r="C111" s="52" t="s">
        <v>265</v>
      </c>
      <c r="D111" s="244">
        <v>5029</v>
      </c>
      <c r="E111" s="244">
        <v>26.08</v>
      </c>
      <c r="F111" s="54">
        <f t="shared" si="0"/>
        <v>0.5185921654404454</v>
      </c>
    </row>
    <row r="112" spans="1:6" ht="12.75" customHeight="1">
      <c r="A112" s="55">
        <v>652</v>
      </c>
      <c r="B112" s="87" t="s">
        <v>266</v>
      </c>
      <c r="C112" s="52" t="s">
        <v>267</v>
      </c>
      <c r="D112" s="53">
        <f t="shared" ref="D112:E112" si="25">SUM(D113:D119)</f>
        <v>2234080</v>
      </c>
      <c r="E112" s="53">
        <f t="shared" si="25"/>
        <v>2677802</v>
      </c>
      <c r="F112" s="54">
        <f t="shared" si="0"/>
        <v>119.86150898803982</v>
      </c>
    </row>
    <row r="113" spans="1:6" ht="12.75" customHeight="1">
      <c r="A113" s="55">
        <v>6521</v>
      </c>
      <c r="B113" s="87" t="s">
        <v>268</v>
      </c>
      <c r="C113" s="52" t="s">
        <v>269</v>
      </c>
      <c r="D113" s="244"/>
      <c r="E113" s="244"/>
      <c r="F113" s="54" t="str">
        <f t="shared" si="0"/>
        <v>-</v>
      </c>
    </row>
    <row r="114" spans="1:6" ht="12.75" customHeight="1">
      <c r="A114" s="55">
        <v>6522</v>
      </c>
      <c r="B114" s="87" t="s">
        <v>270</v>
      </c>
      <c r="C114" s="52" t="s">
        <v>271</v>
      </c>
      <c r="D114" s="244">
        <v>49183</v>
      </c>
      <c r="E114" s="244">
        <v>53959.07</v>
      </c>
      <c r="F114" s="54">
        <f t="shared" si="0"/>
        <v>109.71081471240063</v>
      </c>
    </row>
    <row r="115" spans="1:6" ht="12.75" customHeight="1">
      <c r="A115" s="55">
        <v>6524</v>
      </c>
      <c r="B115" s="87" t="s">
        <v>272</v>
      </c>
      <c r="C115" s="52" t="s">
        <v>273</v>
      </c>
      <c r="D115" s="244">
        <v>1608554</v>
      </c>
      <c r="E115" s="244">
        <v>1484391.01</v>
      </c>
      <c r="F115" s="54">
        <f t="shared" si="0"/>
        <v>92.281080398917297</v>
      </c>
    </row>
    <row r="116" spans="1:6" ht="12.75" customHeight="1">
      <c r="A116" s="55">
        <v>6525</v>
      </c>
      <c r="B116" s="87" t="s">
        <v>274</v>
      </c>
      <c r="C116" s="52" t="s">
        <v>275</v>
      </c>
      <c r="D116" s="244"/>
      <c r="E116" s="244"/>
      <c r="F116" s="54" t="str">
        <f t="shared" si="0"/>
        <v>-</v>
      </c>
    </row>
    <row r="117" spans="1:6" ht="12.75" customHeight="1">
      <c r="A117" s="55">
        <v>6526</v>
      </c>
      <c r="B117" s="87" t="s">
        <v>276</v>
      </c>
      <c r="C117" s="52" t="s">
        <v>277</v>
      </c>
      <c r="D117" s="244">
        <v>576343</v>
      </c>
      <c r="E117" s="244">
        <v>1139451.92</v>
      </c>
      <c r="F117" s="54">
        <f t="shared" si="0"/>
        <v>197.70378403138406</v>
      </c>
    </row>
    <row r="118" spans="1:6" ht="12.75" customHeight="1">
      <c r="A118" s="55">
        <v>6527</v>
      </c>
      <c r="B118" s="87" t="s">
        <v>278</v>
      </c>
      <c r="C118" s="52" t="s">
        <v>279</v>
      </c>
      <c r="D118" s="244"/>
      <c r="E118" s="244"/>
      <c r="F118" s="54" t="str">
        <f t="shared" si="0"/>
        <v>-</v>
      </c>
    </row>
    <row r="119" spans="1:6" ht="24">
      <c r="A119" s="55" t="s">
        <v>280</v>
      </c>
      <c r="B119" s="234" t="s">
        <v>281</v>
      </c>
      <c r="C119" s="52" t="s">
        <v>280</v>
      </c>
      <c r="D119" s="244"/>
      <c r="E119" s="244"/>
      <c r="F119" s="54" t="str">
        <f t="shared" si="0"/>
        <v>-</v>
      </c>
    </row>
    <row r="120" spans="1:6" ht="12.75" customHeight="1">
      <c r="A120" s="55">
        <v>653</v>
      </c>
      <c r="B120" s="87" t="s">
        <v>282</v>
      </c>
      <c r="C120" s="52" t="s">
        <v>283</v>
      </c>
      <c r="D120" s="53">
        <f t="shared" ref="D120:E120" si="26">SUM(D121:D123)</f>
        <v>1342601</v>
      </c>
      <c r="E120" s="53">
        <f t="shared" si="26"/>
        <v>1336422.4500000002</v>
      </c>
      <c r="F120" s="54">
        <f t="shared" si="0"/>
        <v>99.539807433481741</v>
      </c>
    </row>
    <row r="121" spans="1:6" ht="12.75" customHeight="1">
      <c r="A121" s="55">
        <v>6531</v>
      </c>
      <c r="B121" s="87" t="s">
        <v>284</v>
      </c>
      <c r="C121" s="52" t="s">
        <v>285</v>
      </c>
      <c r="D121" s="244">
        <v>75900</v>
      </c>
      <c r="E121" s="244">
        <v>30548.6</v>
      </c>
      <c r="F121" s="54">
        <f t="shared" si="0"/>
        <v>40.248484848484843</v>
      </c>
    </row>
    <row r="122" spans="1:6" ht="12.75" customHeight="1">
      <c r="A122" s="55">
        <v>6532</v>
      </c>
      <c r="B122" s="87" t="s">
        <v>286</v>
      </c>
      <c r="C122" s="52" t="s">
        <v>287</v>
      </c>
      <c r="D122" s="244">
        <v>1266701</v>
      </c>
      <c r="E122" s="244">
        <v>1305873.8500000001</v>
      </c>
      <c r="F122" s="54">
        <f t="shared" si="0"/>
        <v>103.09250959776617</v>
      </c>
    </row>
    <row r="123" spans="1:6" ht="12.75" customHeight="1">
      <c r="A123" s="55">
        <v>6533</v>
      </c>
      <c r="B123" s="87" t="s">
        <v>288</v>
      </c>
      <c r="C123" s="52" t="s">
        <v>289</v>
      </c>
      <c r="D123" s="244"/>
      <c r="E123" s="244"/>
      <c r="F123" s="54" t="str">
        <f t="shared" si="0"/>
        <v>-</v>
      </c>
    </row>
    <row r="124" spans="1:6" ht="24">
      <c r="A124" s="55">
        <v>66</v>
      </c>
      <c r="B124" s="233" t="s">
        <v>290</v>
      </c>
      <c r="C124" s="52" t="s">
        <v>291</v>
      </c>
      <c r="D124" s="53">
        <f t="shared" ref="D124:E124" si="27">D125+D128</f>
        <v>0</v>
      </c>
      <c r="E124" s="53">
        <f t="shared" si="27"/>
        <v>0</v>
      </c>
      <c r="F124" s="54" t="str">
        <f t="shared" si="0"/>
        <v>-</v>
      </c>
    </row>
    <row r="125" spans="1:6" ht="12.75" customHeight="1">
      <c r="A125" s="55">
        <v>661</v>
      </c>
      <c r="B125" s="88" t="s">
        <v>292</v>
      </c>
      <c r="C125" s="52" t="s">
        <v>293</v>
      </c>
      <c r="D125" s="53">
        <f t="shared" ref="D125:E125" si="28">SUM(D126:D127)</f>
        <v>0</v>
      </c>
      <c r="E125" s="53">
        <f t="shared" si="28"/>
        <v>0</v>
      </c>
      <c r="F125" s="54" t="str">
        <f t="shared" si="0"/>
        <v>-</v>
      </c>
    </row>
    <row r="126" spans="1:6" ht="12.75" customHeight="1">
      <c r="A126" s="55">
        <v>6614</v>
      </c>
      <c r="B126" s="88" t="s">
        <v>294</v>
      </c>
      <c r="C126" s="52" t="s">
        <v>295</v>
      </c>
      <c r="D126" s="244"/>
      <c r="E126" s="244"/>
      <c r="F126" s="54" t="str">
        <f t="shared" si="0"/>
        <v>-</v>
      </c>
    </row>
    <row r="127" spans="1:6" ht="12.75" customHeight="1">
      <c r="A127" s="55">
        <v>6615</v>
      </c>
      <c r="B127" s="88" t="s">
        <v>296</v>
      </c>
      <c r="C127" s="52" t="s">
        <v>297</v>
      </c>
      <c r="D127" s="244"/>
      <c r="E127" s="244"/>
      <c r="F127" s="54" t="str">
        <f t="shared" si="0"/>
        <v>-</v>
      </c>
    </row>
    <row r="128" spans="1:6" ht="24">
      <c r="A128" s="55">
        <v>663</v>
      </c>
      <c r="B128" s="233" t="s">
        <v>298</v>
      </c>
      <c r="C128" s="52" t="s">
        <v>299</v>
      </c>
      <c r="D128" s="53">
        <f t="shared" ref="D128:E128" si="29">SUM(D129:D132)</f>
        <v>0</v>
      </c>
      <c r="E128" s="53">
        <f t="shared" si="29"/>
        <v>0</v>
      </c>
      <c r="F128" s="54" t="str">
        <f t="shared" si="0"/>
        <v>-</v>
      </c>
    </row>
    <row r="129" spans="1:6" ht="12.75" customHeight="1">
      <c r="A129" s="55">
        <v>6631</v>
      </c>
      <c r="B129" s="88" t="s">
        <v>300</v>
      </c>
      <c r="C129" s="52" t="s">
        <v>301</v>
      </c>
      <c r="D129" s="244"/>
      <c r="E129" s="244"/>
      <c r="F129" s="54" t="str">
        <f t="shared" si="0"/>
        <v>-</v>
      </c>
    </row>
    <row r="130" spans="1:6" ht="12.75" customHeight="1">
      <c r="A130" s="55">
        <v>6632</v>
      </c>
      <c r="B130" s="234" t="s">
        <v>302</v>
      </c>
      <c r="C130" s="52" t="s">
        <v>303</v>
      </c>
      <c r="D130" s="244"/>
      <c r="E130" s="244"/>
      <c r="F130" s="54" t="str">
        <f t="shared" si="0"/>
        <v>-</v>
      </c>
    </row>
    <row r="131" spans="1:6" ht="24">
      <c r="A131" s="55" t="s">
        <v>304</v>
      </c>
      <c r="B131" s="234" t="s">
        <v>305</v>
      </c>
      <c r="C131" s="56" t="s">
        <v>304</v>
      </c>
      <c r="D131" s="244"/>
      <c r="E131" s="244"/>
      <c r="F131" s="54" t="str">
        <f t="shared" si="0"/>
        <v>-</v>
      </c>
    </row>
    <row r="132" spans="1:6" ht="24">
      <c r="A132" s="55" t="s">
        <v>306</v>
      </c>
      <c r="B132" s="234" t="s">
        <v>307</v>
      </c>
      <c r="C132" s="56" t="s">
        <v>306</v>
      </c>
      <c r="D132" s="244"/>
      <c r="E132" s="244"/>
      <c r="F132" s="54" t="str">
        <f>IF(D132&lt;&gt;0,IF(E132/D132&gt;=100,"&gt;&gt;100",E132/D132*100),"-")</f>
        <v>-</v>
      </c>
    </row>
    <row r="133" spans="1:6" ht="24">
      <c r="A133" s="55">
        <v>67</v>
      </c>
      <c r="B133" s="234" t="s">
        <v>308</v>
      </c>
      <c r="C133" s="52" t="s">
        <v>309</v>
      </c>
      <c r="D133" s="53">
        <f t="shared" ref="D133:E133" si="30">D134+D138</f>
        <v>0</v>
      </c>
      <c r="E133" s="53">
        <f t="shared" si="30"/>
        <v>0</v>
      </c>
      <c r="F133" s="54" t="str">
        <f t="shared" ref="F133:F223" si="31">IF(D133&lt;&gt;0,IF(E133/D133&gt;=100,"&gt;&gt;100",E133/D133*100),"-")</f>
        <v>-</v>
      </c>
    </row>
    <row r="134" spans="1:6" ht="24">
      <c r="A134" s="55">
        <v>671</v>
      </c>
      <c r="B134" s="234" t="s">
        <v>310</v>
      </c>
      <c r="C134" s="52" t="s">
        <v>311</v>
      </c>
      <c r="D134" s="53">
        <f t="shared" ref="D134:E134" si="32">SUM(D135:D137)</f>
        <v>0</v>
      </c>
      <c r="E134" s="53">
        <f t="shared" si="32"/>
        <v>0</v>
      </c>
      <c r="F134" s="54" t="str">
        <f t="shared" si="31"/>
        <v>-</v>
      </c>
    </row>
    <row r="135" spans="1:6" ht="12.75" customHeight="1">
      <c r="A135" s="55">
        <v>6711</v>
      </c>
      <c r="B135" s="87" t="s">
        <v>312</v>
      </c>
      <c r="C135" s="52" t="s">
        <v>313</v>
      </c>
      <c r="D135" s="244"/>
      <c r="E135" s="244"/>
      <c r="F135" s="54" t="str">
        <f t="shared" si="31"/>
        <v>-</v>
      </c>
    </row>
    <row r="136" spans="1:6" ht="24">
      <c r="A136" s="55">
        <v>6712</v>
      </c>
      <c r="B136" s="234" t="s">
        <v>314</v>
      </c>
      <c r="C136" s="52" t="s">
        <v>315</v>
      </c>
      <c r="D136" s="244"/>
      <c r="E136" s="244"/>
      <c r="F136" s="54" t="str">
        <f t="shared" si="31"/>
        <v>-</v>
      </c>
    </row>
    <row r="137" spans="1:6" ht="24">
      <c r="A137" s="55" t="s">
        <v>316</v>
      </c>
      <c r="B137" s="87" t="s">
        <v>317</v>
      </c>
      <c r="C137" s="52" t="s">
        <v>316</v>
      </c>
      <c r="D137" s="244"/>
      <c r="E137" s="244"/>
      <c r="F137" s="54" t="str">
        <f t="shared" si="31"/>
        <v>-</v>
      </c>
    </row>
    <row r="138" spans="1:6" ht="12.75" customHeight="1">
      <c r="A138" s="55" t="s">
        <v>318</v>
      </c>
      <c r="B138" s="87" t="s">
        <v>319</v>
      </c>
      <c r="C138" s="52" t="s">
        <v>318</v>
      </c>
      <c r="D138" s="244"/>
      <c r="E138" s="244"/>
      <c r="F138" s="54" t="str">
        <f t="shared" si="31"/>
        <v>-</v>
      </c>
    </row>
    <row r="139" spans="1:6" ht="12.75" customHeight="1">
      <c r="A139" s="55">
        <v>68</v>
      </c>
      <c r="B139" s="87" t="s">
        <v>320</v>
      </c>
      <c r="C139" s="52" t="s">
        <v>321</v>
      </c>
      <c r="D139" s="53">
        <f t="shared" ref="D139:E139" si="33">D140+D150</f>
        <v>200</v>
      </c>
      <c r="E139" s="53">
        <f t="shared" si="33"/>
        <v>700</v>
      </c>
      <c r="F139" s="54">
        <f t="shared" si="31"/>
        <v>350</v>
      </c>
    </row>
    <row r="140" spans="1:6" ht="12.75" customHeight="1">
      <c r="A140" s="55">
        <v>681</v>
      </c>
      <c r="B140" s="87" t="s">
        <v>322</v>
      </c>
      <c r="C140" s="52" t="s">
        <v>323</v>
      </c>
      <c r="D140" s="53">
        <f t="shared" ref="D140:E140" si="34">SUM(D141:D149)</f>
        <v>200</v>
      </c>
      <c r="E140" s="53">
        <f t="shared" si="34"/>
        <v>700</v>
      </c>
      <c r="F140" s="54">
        <f t="shared" si="31"/>
        <v>350</v>
      </c>
    </row>
    <row r="141" spans="1:6" ht="12.75" customHeight="1">
      <c r="A141" s="55">
        <v>6811</v>
      </c>
      <c r="B141" s="87" t="s">
        <v>324</v>
      </c>
      <c r="C141" s="52" t="s">
        <v>325</v>
      </c>
      <c r="D141" s="244"/>
      <c r="E141" s="244"/>
      <c r="F141" s="54" t="str">
        <f t="shared" si="31"/>
        <v>-</v>
      </c>
    </row>
    <row r="142" spans="1:6" ht="12.75" customHeight="1">
      <c r="A142" s="55">
        <v>6812</v>
      </c>
      <c r="B142" s="87" t="s">
        <v>326</v>
      </c>
      <c r="C142" s="52" t="s">
        <v>327</v>
      </c>
      <c r="D142" s="244"/>
      <c r="E142" s="244"/>
      <c r="F142" s="54" t="str">
        <f t="shared" si="31"/>
        <v>-</v>
      </c>
    </row>
    <row r="143" spans="1:6" ht="12.75" customHeight="1">
      <c r="A143" s="55">
        <v>6813</v>
      </c>
      <c r="B143" s="87" t="s">
        <v>328</v>
      </c>
      <c r="C143" s="52" t="s">
        <v>329</v>
      </c>
      <c r="D143" s="244"/>
      <c r="E143" s="244"/>
      <c r="F143" s="54" t="str">
        <f t="shared" si="31"/>
        <v>-</v>
      </c>
    </row>
    <row r="144" spans="1:6" ht="12.75" customHeight="1">
      <c r="A144" s="55">
        <v>6814</v>
      </c>
      <c r="B144" s="87" t="s">
        <v>330</v>
      </c>
      <c r="C144" s="52" t="s">
        <v>331</v>
      </c>
      <c r="D144" s="244"/>
      <c r="E144" s="244"/>
      <c r="F144" s="54" t="str">
        <f t="shared" si="31"/>
        <v>-</v>
      </c>
    </row>
    <row r="145" spans="1:6" ht="12.75" customHeight="1">
      <c r="A145" s="55">
        <v>6815</v>
      </c>
      <c r="B145" s="87" t="s">
        <v>332</v>
      </c>
      <c r="C145" s="52" t="s">
        <v>333</v>
      </c>
      <c r="D145" s="244"/>
      <c r="E145" s="244"/>
      <c r="F145" s="54" t="str">
        <f t="shared" si="31"/>
        <v>-</v>
      </c>
    </row>
    <row r="146" spans="1:6" ht="12.75" customHeight="1">
      <c r="A146" s="55">
        <v>6816</v>
      </c>
      <c r="B146" s="87" t="s">
        <v>334</v>
      </c>
      <c r="C146" s="52" t="s">
        <v>335</v>
      </c>
      <c r="D146" s="244"/>
      <c r="E146" s="244"/>
      <c r="F146" s="54" t="str">
        <f t="shared" si="31"/>
        <v>-</v>
      </c>
    </row>
    <row r="147" spans="1:6" ht="12.75" customHeight="1">
      <c r="A147" s="55">
        <v>6817</v>
      </c>
      <c r="B147" s="87" t="s">
        <v>336</v>
      </c>
      <c r="C147" s="52" t="s">
        <v>337</v>
      </c>
      <c r="D147" s="244"/>
      <c r="E147" s="244"/>
      <c r="F147" s="54" t="str">
        <f t="shared" si="31"/>
        <v>-</v>
      </c>
    </row>
    <row r="148" spans="1:6" ht="12.75" customHeight="1">
      <c r="A148" s="55">
        <v>6818</v>
      </c>
      <c r="B148" s="87" t="s">
        <v>338</v>
      </c>
      <c r="C148" s="52" t="s">
        <v>339</v>
      </c>
      <c r="D148" s="244"/>
      <c r="E148" s="244"/>
      <c r="F148" s="54" t="str">
        <f t="shared" si="31"/>
        <v>-</v>
      </c>
    </row>
    <row r="149" spans="1:6" ht="12.75" customHeight="1">
      <c r="A149" s="55">
        <v>6819</v>
      </c>
      <c r="B149" s="87" t="s">
        <v>340</v>
      </c>
      <c r="C149" s="52" t="s">
        <v>341</v>
      </c>
      <c r="D149" s="244">
        <v>200</v>
      </c>
      <c r="E149" s="244">
        <v>700</v>
      </c>
      <c r="F149" s="54">
        <f t="shared" si="31"/>
        <v>350</v>
      </c>
    </row>
    <row r="150" spans="1:6" ht="12.75" customHeight="1">
      <c r="A150" s="55">
        <v>683</v>
      </c>
      <c r="B150" s="87" t="s">
        <v>342</v>
      </c>
      <c r="C150" s="52" t="s">
        <v>343</v>
      </c>
      <c r="D150" s="244"/>
      <c r="E150" s="244"/>
      <c r="F150" s="54" t="str">
        <f t="shared" si="31"/>
        <v>-</v>
      </c>
    </row>
    <row r="151" spans="1:6" ht="12.75" customHeight="1">
      <c r="A151" s="55">
        <v>3</v>
      </c>
      <c r="B151" s="87" t="s">
        <v>344</v>
      </c>
      <c r="C151" s="52" t="s">
        <v>52</v>
      </c>
      <c r="D151" s="53">
        <f t="shared" ref="D151:E151" si="35">D152+D163+D196+D215+D224+D252+D263</f>
        <v>8448199</v>
      </c>
      <c r="E151" s="53">
        <f t="shared" si="35"/>
        <v>8073945.5099999988</v>
      </c>
      <c r="F151" s="54">
        <f t="shared" si="31"/>
        <v>95.57002042683888</v>
      </c>
    </row>
    <row r="152" spans="1:6" ht="12.75" customHeight="1">
      <c r="A152" s="55">
        <v>31</v>
      </c>
      <c r="B152" s="87" t="s">
        <v>345</v>
      </c>
      <c r="C152" s="52" t="s">
        <v>346</v>
      </c>
      <c r="D152" s="53">
        <f t="shared" ref="D152:E152" si="36">D153+D158+D159</f>
        <v>2105002</v>
      </c>
      <c r="E152" s="53">
        <f t="shared" si="36"/>
        <v>1890111.0999999999</v>
      </c>
      <c r="F152" s="54">
        <f t="shared" si="31"/>
        <v>89.791415875139307</v>
      </c>
    </row>
    <row r="153" spans="1:6" ht="12.75" customHeight="1">
      <c r="A153" s="55">
        <v>311</v>
      </c>
      <c r="B153" s="87" t="s">
        <v>347</v>
      </c>
      <c r="C153" s="52" t="s">
        <v>348</v>
      </c>
      <c r="D153" s="53">
        <f t="shared" ref="D153:E153" si="37">SUM(D154:D157)</f>
        <v>1643606</v>
      </c>
      <c r="E153" s="53">
        <f t="shared" si="37"/>
        <v>1519367.4</v>
      </c>
      <c r="F153" s="54">
        <f t="shared" si="31"/>
        <v>92.441095980423526</v>
      </c>
    </row>
    <row r="154" spans="1:6" ht="12.75" customHeight="1">
      <c r="A154" s="55">
        <v>3111</v>
      </c>
      <c r="B154" s="87" t="s">
        <v>349</v>
      </c>
      <c r="C154" s="52" t="s">
        <v>350</v>
      </c>
      <c r="D154" s="244">
        <v>1643606</v>
      </c>
      <c r="E154" s="244">
        <v>1519367.4</v>
      </c>
      <c r="F154" s="54">
        <f t="shared" si="31"/>
        <v>92.441095980423526</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c r="E156" s="244"/>
      <c r="F156" s="54" t="str">
        <f t="shared" si="31"/>
        <v>-</v>
      </c>
    </row>
    <row r="157" spans="1:6" ht="12.75" customHeight="1">
      <c r="A157" s="55">
        <v>3114</v>
      </c>
      <c r="B157" s="87" t="s">
        <v>355</v>
      </c>
      <c r="C157" s="52" t="s">
        <v>356</v>
      </c>
      <c r="D157" s="244"/>
      <c r="E157" s="244"/>
      <c r="F157" s="54" t="str">
        <f t="shared" si="31"/>
        <v>-</v>
      </c>
    </row>
    <row r="158" spans="1:6" ht="12.75" customHeight="1">
      <c r="A158" s="55">
        <v>312</v>
      </c>
      <c r="B158" s="87" t="s">
        <v>357</v>
      </c>
      <c r="C158" s="52" t="s">
        <v>358</v>
      </c>
      <c r="D158" s="244">
        <v>186454</v>
      </c>
      <c r="E158" s="244">
        <v>130087.4</v>
      </c>
      <c r="F158" s="54">
        <f t="shared" si="31"/>
        <v>69.769165585077289</v>
      </c>
    </row>
    <row r="159" spans="1:6" ht="12.75" customHeight="1">
      <c r="A159" s="55">
        <v>313</v>
      </c>
      <c r="B159" s="87" t="s">
        <v>359</v>
      </c>
      <c r="C159" s="52" t="s">
        <v>360</v>
      </c>
      <c r="D159" s="53">
        <f t="shared" ref="D159:E159" si="38">SUM(D160:D162)</f>
        <v>274942</v>
      </c>
      <c r="E159" s="53">
        <f t="shared" si="38"/>
        <v>240656.3</v>
      </c>
      <c r="F159" s="54">
        <f t="shared" si="31"/>
        <v>87.52984265772416</v>
      </c>
    </row>
    <row r="160" spans="1:6" ht="12.75" customHeight="1">
      <c r="A160" s="55">
        <v>3131</v>
      </c>
      <c r="B160" s="87" t="s">
        <v>138</v>
      </c>
      <c r="C160" s="52" t="s">
        <v>361</v>
      </c>
      <c r="D160" s="244"/>
      <c r="E160" s="244"/>
      <c r="F160" s="54" t="str">
        <f t="shared" si="31"/>
        <v>-</v>
      </c>
    </row>
    <row r="161" spans="1:6" ht="12.75" customHeight="1">
      <c r="A161" s="55">
        <v>3132</v>
      </c>
      <c r="B161" s="87" t="s">
        <v>362</v>
      </c>
      <c r="C161" s="52" t="s">
        <v>363</v>
      </c>
      <c r="D161" s="244">
        <v>274942</v>
      </c>
      <c r="E161" s="244">
        <v>240656.3</v>
      </c>
      <c r="F161" s="54">
        <f t="shared" si="31"/>
        <v>87.52984265772416</v>
      </c>
    </row>
    <row r="162" spans="1:6" ht="12.75" customHeight="1">
      <c r="A162" s="55">
        <v>3133</v>
      </c>
      <c r="B162" s="87" t="s">
        <v>364</v>
      </c>
      <c r="C162" s="52" t="s">
        <v>365</v>
      </c>
      <c r="D162" s="244"/>
      <c r="E162" s="244"/>
      <c r="F162" s="54" t="str">
        <f t="shared" si="31"/>
        <v>-</v>
      </c>
    </row>
    <row r="163" spans="1:6" ht="12.75" customHeight="1">
      <c r="A163" s="55">
        <v>32</v>
      </c>
      <c r="B163" s="87" t="s">
        <v>366</v>
      </c>
      <c r="C163" s="52" t="s">
        <v>367</v>
      </c>
      <c r="D163" s="53">
        <f t="shared" ref="D163:E163" si="39">D164+D169+D177+D187+D188</f>
        <v>3403156</v>
      </c>
      <c r="E163" s="53">
        <f t="shared" si="39"/>
        <v>3625463.6799999997</v>
      </c>
      <c r="F163" s="54">
        <f t="shared" si="31"/>
        <v>106.53239757448674</v>
      </c>
    </row>
    <row r="164" spans="1:6" ht="12.75" customHeight="1">
      <c r="A164" s="55">
        <v>321</v>
      </c>
      <c r="B164" s="87" t="s">
        <v>368</v>
      </c>
      <c r="C164" s="52" t="s">
        <v>369</v>
      </c>
      <c r="D164" s="53">
        <f t="shared" ref="D164:E164" si="40">SUM(D165:D168)</f>
        <v>106889</v>
      </c>
      <c r="E164" s="53">
        <f t="shared" si="40"/>
        <v>91132.7</v>
      </c>
      <c r="F164" s="54">
        <f t="shared" si="31"/>
        <v>85.259194117261828</v>
      </c>
    </row>
    <row r="165" spans="1:6" ht="12.75" customHeight="1">
      <c r="A165" s="55">
        <v>3211</v>
      </c>
      <c r="B165" s="87" t="s">
        <v>370</v>
      </c>
      <c r="C165" s="52" t="s">
        <v>371</v>
      </c>
      <c r="D165" s="244">
        <v>1686</v>
      </c>
      <c r="E165" s="244">
        <v>1823</v>
      </c>
      <c r="F165" s="54">
        <f t="shared" si="31"/>
        <v>108.12574139976275</v>
      </c>
    </row>
    <row r="166" spans="1:6" ht="12.75" customHeight="1">
      <c r="A166" s="55">
        <v>3212</v>
      </c>
      <c r="B166" s="87" t="s">
        <v>372</v>
      </c>
      <c r="C166" s="52" t="s">
        <v>373</v>
      </c>
      <c r="D166" s="244">
        <v>80800</v>
      </c>
      <c r="E166" s="244">
        <v>79484.7</v>
      </c>
      <c r="F166" s="54">
        <f t="shared" si="31"/>
        <v>98.372153465346528</v>
      </c>
    </row>
    <row r="167" spans="1:6" ht="12.75" customHeight="1">
      <c r="A167" s="55">
        <v>3213</v>
      </c>
      <c r="B167" s="87" t="s">
        <v>374</v>
      </c>
      <c r="C167" s="52" t="s">
        <v>375</v>
      </c>
      <c r="D167" s="244">
        <v>6262</v>
      </c>
      <c r="E167" s="244">
        <v>9825</v>
      </c>
      <c r="F167" s="54">
        <f t="shared" si="31"/>
        <v>156.89875439156819</v>
      </c>
    </row>
    <row r="168" spans="1:6" ht="12.75" customHeight="1">
      <c r="A168" s="55">
        <v>3214</v>
      </c>
      <c r="B168" s="87" t="s">
        <v>376</v>
      </c>
      <c r="C168" s="52" t="s">
        <v>377</v>
      </c>
      <c r="D168" s="244">
        <v>18141</v>
      </c>
      <c r="E168" s="244"/>
      <c r="F168" s="54">
        <f t="shared" si="31"/>
        <v>0</v>
      </c>
    </row>
    <row r="169" spans="1:6" ht="12.75" customHeight="1">
      <c r="A169" s="55">
        <v>322</v>
      </c>
      <c r="B169" s="87" t="s">
        <v>378</v>
      </c>
      <c r="C169" s="52" t="s">
        <v>379</v>
      </c>
      <c r="D169" s="53">
        <f t="shared" ref="D169:E169" si="41">SUM(D170:D176)</f>
        <v>834207</v>
      </c>
      <c r="E169" s="53">
        <f t="shared" si="41"/>
        <v>947261.86</v>
      </c>
      <c r="F169" s="54">
        <f t="shared" si="31"/>
        <v>113.55237489016514</v>
      </c>
    </row>
    <row r="170" spans="1:6" ht="12.75" customHeight="1">
      <c r="A170" s="55">
        <v>3221</v>
      </c>
      <c r="B170" s="87" t="s">
        <v>380</v>
      </c>
      <c r="C170" s="52" t="s">
        <v>381</v>
      </c>
      <c r="D170" s="244">
        <v>211690</v>
      </c>
      <c r="E170" s="244">
        <v>227987.18</v>
      </c>
      <c r="F170" s="54">
        <f t="shared" si="31"/>
        <v>107.69860645283195</v>
      </c>
    </row>
    <row r="171" spans="1:6" ht="12.75" customHeight="1">
      <c r="A171" s="55">
        <v>3222</v>
      </c>
      <c r="B171" s="87" t="s">
        <v>382</v>
      </c>
      <c r="C171" s="52" t="s">
        <v>383</v>
      </c>
      <c r="D171" s="244">
        <v>35393</v>
      </c>
      <c r="E171" s="244"/>
      <c r="F171" s="54">
        <f t="shared" si="31"/>
        <v>0</v>
      </c>
    </row>
    <row r="172" spans="1:6" ht="12.75" customHeight="1">
      <c r="A172" s="55">
        <v>3223</v>
      </c>
      <c r="B172" s="87" t="s">
        <v>384</v>
      </c>
      <c r="C172" s="52" t="s">
        <v>385</v>
      </c>
      <c r="D172" s="244">
        <v>587124</v>
      </c>
      <c r="E172" s="244">
        <v>713399.77</v>
      </c>
      <c r="F172" s="54">
        <f t="shared" si="31"/>
        <v>121.50751289335813</v>
      </c>
    </row>
    <row r="173" spans="1:6" ht="12.75" customHeight="1">
      <c r="A173" s="55">
        <v>3224</v>
      </c>
      <c r="B173" s="87" t="s">
        <v>386</v>
      </c>
      <c r="C173" s="52" t="s">
        <v>387</v>
      </c>
      <c r="D173" s="244"/>
      <c r="E173" s="244"/>
      <c r="F173" s="54" t="str">
        <f t="shared" si="31"/>
        <v>-</v>
      </c>
    </row>
    <row r="174" spans="1:6" ht="12.75" customHeight="1">
      <c r="A174" s="55">
        <v>3225</v>
      </c>
      <c r="B174" s="87" t="s">
        <v>388</v>
      </c>
      <c r="C174" s="52" t="s">
        <v>389</v>
      </c>
      <c r="D174" s="244"/>
      <c r="E174" s="244">
        <v>5874.91</v>
      </c>
      <c r="F174" s="54" t="str">
        <f t="shared" si="31"/>
        <v>-</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c r="E176" s="244"/>
      <c r="F176" s="54" t="str">
        <f t="shared" si="31"/>
        <v>-</v>
      </c>
    </row>
    <row r="177" spans="1:6" ht="12.75" customHeight="1">
      <c r="A177" s="55">
        <v>323</v>
      </c>
      <c r="B177" s="87" t="s">
        <v>394</v>
      </c>
      <c r="C177" s="52" t="s">
        <v>395</v>
      </c>
      <c r="D177" s="53">
        <f t="shared" ref="D177:E177" si="42">SUM(D178:D186)</f>
        <v>1667252</v>
      </c>
      <c r="E177" s="53">
        <f t="shared" si="42"/>
        <v>1915339.8699999999</v>
      </c>
      <c r="F177" s="54">
        <f t="shared" si="31"/>
        <v>114.8800463277297</v>
      </c>
    </row>
    <row r="178" spans="1:6" ht="12.75" customHeight="1">
      <c r="A178" s="55">
        <v>3231</v>
      </c>
      <c r="B178" s="87" t="s">
        <v>396</v>
      </c>
      <c r="C178" s="52" t="s">
        <v>397</v>
      </c>
      <c r="D178" s="244">
        <v>64801</v>
      </c>
      <c r="E178" s="244">
        <v>67591.42</v>
      </c>
      <c r="F178" s="54">
        <f t="shared" si="31"/>
        <v>104.30613725096836</v>
      </c>
    </row>
    <row r="179" spans="1:6" ht="12.75" customHeight="1">
      <c r="A179" s="55">
        <v>3232</v>
      </c>
      <c r="B179" s="87" t="s">
        <v>398</v>
      </c>
      <c r="C179" s="52" t="s">
        <v>399</v>
      </c>
      <c r="D179" s="244">
        <v>222956</v>
      </c>
      <c r="E179" s="244">
        <v>1136463.97</v>
      </c>
      <c r="F179" s="54">
        <f t="shared" si="31"/>
        <v>509.72567232996641</v>
      </c>
    </row>
    <row r="180" spans="1:6" ht="12.75" customHeight="1">
      <c r="A180" s="55">
        <v>3233</v>
      </c>
      <c r="B180" s="87" t="s">
        <v>400</v>
      </c>
      <c r="C180" s="52" t="s">
        <v>401</v>
      </c>
      <c r="D180" s="244">
        <v>187553</v>
      </c>
      <c r="E180" s="244">
        <v>117646</v>
      </c>
      <c r="F180" s="54">
        <f t="shared" si="31"/>
        <v>62.726802557143849</v>
      </c>
    </row>
    <row r="181" spans="1:6" ht="12.75" customHeight="1">
      <c r="A181" s="55">
        <v>3234</v>
      </c>
      <c r="B181" s="87" t="s">
        <v>402</v>
      </c>
      <c r="C181" s="52" t="s">
        <v>403</v>
      </c>
      <c r="D181" s="244">
        <v>361636</v>
      </c>
      <c r="E181" s="244">
        <v>223018.28</v>
      </c>
      <c r="F181" s="54">
        <f t="shared" si="31"/>
        <v>61.669269652357613</v>
      </c>
    </row>
    <row r="182" spans="1:6" ht="12.75" customHeight="1">
      <c r="A182" s="55">
        <v>3235</v>
      </c>
      <c r="B182" s="87" t="s">
        <v>404</v>
      </c>
      <c r="C182" s="52" t="s">
        <v>405</v>
      </c>
      <c r="D182" s="244"/>
      <c r="E182" s="244"/>
      <c r="F182" s="54" t="str">
        <f t="shared" si="31"/>
        <v>-</v>
      </c>
    </row>
    <row r="183" spans="1:6" ht="12.75" customHeight="1">
      <c r="A183" s="55">
        <v>3236</v>
      </c>
      <c r="B183" s="87" t="s">
        <v>406</v>
      </c>
      <c r="C183" s="52" t="s">
        <v>407</v>
      </c>
      <c r="D183" s="244">
        <v>11875</v>
      </c>
      <c r="E183" s="244">
        <v>17897</v>
      </c>
      <c r="F183" s="54">
        <f t="shared" si="31"/>
        <v>150.71157894736842</v>
      </c>
    </row>
    <row r="184" spans="1:6" ht="12.75" customHeight="1">
      <c r="A184" s="55">
        <v>3237</v>
      </c>
      <c r="B184" s="87" t="s">
        <v>408</v>
      </c>
      <c r="C184" s="52" t="s">
        <v>409</v>
      </c>
      <c r="D184" s="244">
        <v>8339</v>
      </c>
      <c r="E184" s="244">
        <v>216696.94</v>
      </c>
      <c r="F184" s="54">
        <f t="shared" si="31"/>
        <v>2598.5962345604989</v>
      </c>
    </row>
    <row r="185" spans="1:6" ht="12.75" customHeight="1">
      <c r="A185" s="55">
        <v>3238</v>
      </c>
      <c r="B185" s="87" t="s">
        <v>410</v>
      </c>
      <c r="C185" s="52" t="s">
        <v>411</v>
      </c>
      <c r="D185" s="244"/>
      <c r="E185" s="244"/>
      <c r="F185" s="54" t="str">
        <f t="shared" si="31"/>
        <v>-</v>
      </c>
    </row>
    <row r="186" spans="1:6" ht="12.75" customHeight="1">
      <c r="A186" s="55">
        <v>3239</v>
      </c>
      <c r="B186" s="87" t="s">
        <v>412</v>
      </c>
      <c r="C186" s="52" t="s">
        <v>413</v>
      </c>
      <c r="D186" s="244">
        <v>810092</v>
      </c>
      <c r="E186" s="244">
        <v>136026.26</v>
      </c>
      <c r="F186" s="54">
        <f t="shared" si="31"/>
        <v>16.791458254124226</v>
      </c>
    </row>
    <row r="187" spans="1:6" ht="12.75" customHeight="1">
      <c r="A187" s="55">
        <v>324</v>
      </c>
      <c r="B187" s="87" t="s">
        <v>414</v>
      </c>
      <c r="C187" s="52" t="s">
        <v>415</v>
      </c>
      <c r="D187" s="244"/>
      <c r="E187" s="244"/>
      <c r="F187" s="54" t="str">
        <f t="shared" si="31"/>
        <v>-</v>
      </c>
    </row>
    <row r="188" spans="1:6" ht="12.75" customHeight="1">
      <c r="A188" s="55">
        <v>329</v>
      </c>
      <c r="B188" s="87" t="s">
        <v>416</v>
      </c>
      <c r="C188" s="52" t="s">
        <v>417</v>
      </c>
      <c r="D188" s="53">
        <f t="shared" ref="D188:E188" si="43">SUM(D189:D195)</f>
        <v>794808</v>
      </c>
      <c r="E188" s="53">
        <f t="shared" si="43"/>
        <v>671729.25</v>
      </c>
      <c r="F188" s="54">
        <f t="shared" si="31"/>
        <v>84.514656369840267</v>
      </c>
    </row>
    <row r="189" spans="1:6" ht="12.75" customHeight="1">
      <c r="A189" s="55">
        <v>3291</v>
      </c>
      <c r="B189" s="234" t="s">
        <v>418</v>
      </c>
      <c r="C189" s="52" t="s">
        <v>419</v>
      </c>
      <c r="D189" s="244">
        <v>108641</v>
      </c>
      <c r="E189" s="244">
        <v>61008.58</v>
      </c>
      <c r="F189" s="54">
        <f t="shared" si="31"/>
        <v>56.156128901611737</v>
      </c>
    </row>
    <row r="190" spans="1:6" ht="12.75" customHeight="1">
      <c r="A190" s="55">
        <v>3292</v>
      </c>
      <c r="B190" s="87" t="s">
        <v>420</v>
      </c>
      <c r="C190" s="52" t="s">
        <v>421</v>
      </c>
      <c r="D190" s="244">
        <v>70563</v>
      </c>
      <c r="E190" s="244">
        <v>63531.45</v>
      </c>
      <c r="F190" s="54">
        <f t="shared" si="31"/>
        <v>90.035075039326557</v>
      </c>
    </row>
    <row r="191" spans="1:6" ht="12.75" customHeight="1">
      <c r="A191" s="55">
        <v>3293</v>
      </c>
      <c r="B191" s="87" t="s">
        <v>422</v>
      </c>
      <c r="C191" s="52" t="s">
        <v>423</v>
      </c>
      <c r="D191" s="244">
        <v>49734</v>
      </c>
      <c r="E191" s="244">
        <v>35543.72</v>
      </c>
      <c r="F191" s="54">
        <f t="shared" si="31"/>
        <v>71.467647886757561</v>
      </c>
    </row>
    <row r="192" spans="1:6" ht="12.75" customHeight="1">
      <c r="A192" s="55">
        <v>3294</v>
      </c>
      <c r="B192" s="87" t="s">
        <v>424</v>
      </c>
      <c r="C192" s="52" t="s">
        <v>425</v>
      </c>
      <c r="D192" s="244"/>
      <c r="E192" s="244"/>
      <c r="F192" s="54" t="str">
        <f t="shared" si="31"/>
        <v>-</v>
      </c>
    </row>
    <row r="193" spans="1:6" ht="12.75" customHeight="1">
      <c r="A193" s="55">
        <v>3295</v>
      </c>
      <c r="B193" s="87" t="s">
        <v>426</v>
      </c>
      <c r="C193" s="52" t="s">
        <v>427</v>
      </c>
      <c r="D193" s="244"/>
      <c r="E193" s="244"/>
      <c r="F193" s="54" t="str">
        <f t="shared" si="31"/>
        <v>-</v>
      </c>
    </row>
    <row r="194" spans="1:6" ht="12.75" customHeight="1">
      <c r="A194" s="55" t="s">
        <v>428</v>
      </c>
      <c r="B194" s="87" t="s">
        <v>429</v>
      </c>
      <c r="C194" s="52" t="s">
        <v>428</v>
      </c>
      <c r="D194" s="244"/>
      <c r="E194" s="244"/>
      <c r="F194" s="54" t="str">
        <f t="shared" si="31"/>
        <v>-</v>
      </c>
    </row>
    <row r="195" spans="1:6" ht="12.75" customHeight="1">
      <c r="A195" s="55">
        <v>3299</v>
      </c>
      <c r="B195" s="87" t="s">
        <v>430</v>
      </c>
      <c r="C195" s="52" t="s">
        <v>431</v>
      </c>
      <c r="D195" s="244">
        <v>565870</v>
      </c>
      <c r="E195" s="244">
        <v>511645.5</v>
      </c>
      <c r="F195" s="54">
        <f t="shared" si="31"/>
        <v>90.417498718787002</v>
      </c>
    </row>
    <row r="196" spans="1:6" ht="12.75" customHeight="1">
      <c r="A196" s="55">
        <v>34</v>
      </c>
      <c r="B196" s="234" t="s">
        <v>432</v>
      </c>
      <c r="C196" s="52" t="s">
        <v>433</v>
      </c>
      <c r="D196" s="53">
        <f t="shared" ref="D196:E196" si="44">D197+D202+D210</f>
        <v>98202</v>
      </c>
      <c r="E196" s="53">
        <f t="shared" si="44"/>
        <v>88902.58</v>
      </c>
      <c r="F196" s="54">
        <f t="shared" si="31"/>
        <v>90.530315064866301</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66967</v>
      </c>
      <c r="E202" s="53">
        <f t="shared" si="46"/>
        <v>60930.14</v>
      </c>
      <c r="F202" s="54">
        <f t="shared" si="31"/>
        <v>90.985321128316926</v>
      </c>
    </row>
    <row r="203" spans="1:6" ht="24">
      <c r="A203" s="55">
        <v>3421</v>
      </c>
      <c r="B203" s="87" t="s">
        <v>446</v>
      </c>
      <c r="C203" s="52" t="s">
        <v>447</v>
      </c>
      <c r="D203" s="244"/>
      <c r="E203" s="244"/>
      <c r="F203" s="54" t="str">
        <f t="shared" si="31"/>
        <v>-</v>
      </c>
    </row>
    <row r="204" spans="1:6" ht="24">
      <c r="A204" s="55">
        <v>3422</v>
      </c>
      <c r="B204" s="234" t="s">
        <v>448</v>
      </c>
      <c r="C204" s="52" t="s">
        <v>449</v>
      </c>
      <c r="D204" s="244">
        <v>66967</v>
      </c>
      <c r="E204" s="244">
        <v>60930.14</v>
      </c>
      <c r="F204" s="54">
        <f t="shared" si="31"/>
        <v>90.985321128316926</v>
      </c>
    </row>
    <row r="205" spans="1:6" ht="24">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31235</v>
      </c>
      <c r="E210" s="53">
        <f t="shared" si="47"/>
        <v>27972.44</v>
      </c>
      <c r="F210" s="54">
        <f t="shared" si="31"/>
        <v>89.554794301264607</v>
      </c>
    </row>
    <row r="211" spans="1:6" ht="12.75" customHeight="1">
      <c r="A211" s="55">
        <v>3431</v>
      </c>
      <c r="B211" s="234" t="s">
        <v>462</v>
      </c>
      <c r="C211" s="52" t="s">
        <v>463</v>
      </c>
      <c r="D211" s="244">
        <v>31235</v>
      </c>
      <c r="E211" s="244">
        <v>17972.439999999999</v>
      </c>
      <c r="F211" s="54">
        <f t="shared" si="31"/>
        <v>57.539426924923966</v>
      </c>
    </row>
    <row r="212" spans="1:6" ht="12.75" customHeight="1">
      <c r="A212" s="55">
        <v>3432</v>
      </c>
      <c r="B212" s="87" t="s">
        <v>464</v>
      </c>
      <c r="C212" s="52" t="s">
        <v>465</v>
      </c>
      <c r="D212" s="244"/>
      <c r="E212" s="244"/>
      <c r="F212" s="54" t="str">
        <f t="shared" si="31"/>
        <v>-</v>
      </c>
    </row>
    <row r="213" spans="1:6" ht="12.75" customHeight="1">
      <c r="A213" s="55">
        <v>3433</v>
      </c>
      <c r="B213" s="87" t="s">
        <v>466</v>
      </c>
      <c r="C213" s="52" t="s">
        <v>467</v>
      </c>
      <c r="D213" s="244"/>
      <c r="E213" s="244"/>
      <c r="F213" s="54" t="str">
        <f t="shared" si="31"/>
        <v>-</v>
      </c>
    </row>
    <row r="214" spans="1:6" ht="12.75" customHeight="1">
      <c r="A214" s="55">
        <v>3434</v>
      </c>
      <c r="B214" s="87" t="s">
        <v>468</v>
      </c>
      <c r="C214" s="52" t="s">
        <v>469</v>
      </c>
      <c r="D214" s="244"/>
      <c r="E214" s="244">
        <v>10000</v>
      </c>
      <c r="F214" s="54" t="str">
        <f t="shared" si="31"/>
        <v>-</v>
      </c>
    </row>
    <row r="215" spans="1:6" ht="12.75" customHeight="1">
      <c r="A215" s="55">
        <v>35</v>
      </c>
      <c r="B215" s="87" t="s">
        <v>470</v>
      </c>
      <c r="C215" s="52" t="s">
        <v>471</v>
      </c>
      <c r="D215" s="53">
        <f t="shared" ref="D215:E215" si="48">D216+D219+D223</f>
        <v>161817</v>
      </c>
      <c r="E215" s="53">
        <f t="shared" si="48"/>
        <v>150525</v>
      </c>
      <c r="F215" s="54">
        <f t="shared" si="31"/>
        <v>93.021746788038342</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161817</v>
      </c>
      <c r="E219" s="53">
        <f t="shared" si="50"/>
        <v>150525</v>
      </c>
      <c r="F219" s="54">
        <f t="shared" si="31"/>
        <v>93.021746788038342</v>
      </c>
    </row>
    <row r="220" spans="1:6" ht="12.75" customHeight="1">
      <c r="A220" s="55">
        <v>3521</v>
      </c>
      <c r="B220" s="87" t="s">
        <v>480</v>
      </c>
      <c r="C220" s="52" t="s">
        <v>481</v>
      </c>
      <c r="D220" s="244">
        <v>53572</v>
      </c>
      <c r="E220" s="244">
        <v>66000</v>
      </c>
      <c r="F220" s="54">
        <f t="shared" si="31"/>
        <v>123.19868588068394</v>
      </c>
    </row>
    <row r="221" spans="1:6" ht="12.75" customHeight="1">
      <c r="A221" s="55">
        <v>3522</v>
      </c>
      <c r="B221" s="87" t="s">
        <v>482</v>
      </c>
      <c r="C221" s="52" t="s">
        <v>483</v>
      </c>
      <c r="D221" s="244">
        <v>72000</v>
      </c>
      <c r="E221" s="244">
        <v>69025</v>
      </c>
      <c r="F221" s="54">
        <f t="shared" si="31"/>
        <v>95.868055555555557</v>
      </c>
    </row>
    <row r="222" spans="1:6" ht="12.75" customHeight="1">
      <c r="A222" s="55">
        <v>3523</v>
      </c>
      <c r="B222" s="87" t="s">
        <v>484</v>
      </c>
      <c r="C222" s="52" t="s">
        <v>485</v>
      </c>
      <c r="D222" s="244">
        <v>36245</v>
      </c>
      <c r="E222" s="244">
        <v>15500</v>
      </c>
      <c r="F222" s="54">
        <f t="shared" si="31"/>
        <v>42.764519244033664</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1398</v>
      </c>
      <c r="E224" s="53">
        <f t="shared" si="51"/>
        <v>0</v>
      </c>
      <c r="F224" s="54">
        <f t="shared" ref="F224:F235" si="52">IF(D224&lt;&gt;0,IF(E224/D224&gt;=100,"&gt;&gt;100",E224/D224*100),"-")</f>
        <v>0</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1398</v>
      </c>
      <c r="E231" s="53">
        <f t="shared" si="55"/>
        <v>0</v>
      </c>
      <c r="F231" s="54">
        <f t="shared" si="52"/>
        <v>0</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v>1398</v>
      </c>
      <c r="E233" s="244"/>
      <c r="F233" s="54">
        <f t="shared" si="52"/>
        <v>0</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198</v>
      </c>
      <c r="C248" s="52" t="s">
        <v>536</v>
      </c>
      <c r="D248" s="244"/>
      <c r="E248" s="244"/>
      <c r="F248" s="54" t="str">
        <f t="shared" si="61"/>
        <v>-</v>
      </c>
    </row>
    <row r="249" spans="1:6" ht="12.75" customHeight="1">
      <c r="A249" s="55" t="s">
        <v>537</v>
      </c>
      <c r="B249" s="87" t="s">
        <v>200</v>
      </c>
      <c r="C249" s="52" t="s">
        <v>537</v>
      </c>
      <c r="D249" s="244"/>
      <c r="E249" s="244"/>
      <c r="F249" s="54" t="str">
        <f t="shared" si="61"/>
        <v>-</v>
      </c>
    </row>
    <row r="250" spans="1:6" ht="24">
      <c r="A250" s="55" t="s">
        <v>538</v>
      </c>
      <c r="B250" s="87" t="s">
        <v>202</v>
      </c>
      <c r="C250" s="52" t="s">
        <v>538</v>
      </c>
      <c r="D250" s="244"/>
      <c r="E250" s="244"/>
      <c r="F250" s="54" t="str">
        <f t="shared" si="61"/>
        <v>-</v>
      </c>
    </row>
    <row r="251" spans="1:6" ht="24">
      <c r="A251" s="55" t="s">
        <v>539</v>
      </c>
      <c r="B251" s="87" t="s">
        <v>204</v>
      </c>
      <c r="C251" s="52" t="s">
        <v>539</v>
      </c>
      <c r="D251" s="244"/>
      <c r="E251" s="244"/>
      <c r="F251" s="54" t="str">
        <f t="shared" si="61"/>
        <v>-</v>
      </c>
    </row>
    <row r="252" spans="1:6" ht="24">
      <c r="A252" s="55">
        <v>37</v>
      </c>
      <c r="B252" s="87" t="s">
        <v>540</v>
      </c>
      <c r="C252" s="52" t="s">
        <v>541</v>
      </c>
      <c r="D252" s="53">
        <f t="shared" ref="D252:E252" si="63">D253+D259</f>
        <v>292544</v>
      </c>
      <c r="E252" s="53">
        <f t="shared" si="63"/>
        <v>379860.39</v>
      </c>
      <c r="F252" s="54">
        <f t="shared" ref="F252:F258" si="64">IF(D252&lt;&gt;0,IF(E252/D252&gt;=100,"&gt;&gt;100",E252/D252*100),"-")</f>
        <v>129.84726741960185</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292544</v>
      </c>
      <c r="E259" s="53">
        <f t="shared" si="66"/>
        <v>379860.39</v>
      </c>
      <c r="F259" s="54">
        <f t="shared" ref="F259:F262" si="67">IF(D259&lt;&gt;0,IF(E259/D259&gt;=100,"&gt;&gt;100",E259/D259*100),"-")</f>
        <v>129.84726741960185</v>
      </c>
    </row>
    <row r="260" spans="1:6" ht="12.75" customHeight="1">
      <c r="A260" s="55">
        <v>3721</v>
      </c>
      <c r="B260" s="87" t="s">
        <v>556</v>
      </c>
      <c r="C260" s="52" t="s">
        <v>557</v>
      </c>
      <c r="D260" s="244">
        <v>292544</v>
      </c>
      <c r="E260" s="244">
        <v>379860.39</v>
      </c>
      <c r="F260" s="54">
        <f t="shared" si="67"/>
        <v>129.84726741960185</v>
      </c>
    </row>
    <row r="261" spans="1:6" ht="12.75" customHeight="1">
      <c r="A261" s="55">
        <v>3722</v>
      </c>
      <c r="B261" s="87" t="s">
        <v>558</v>
      </c>
      <c r="C261" s="52" t="s">
        <v>559</v>
      </c>
      <c r="D261" s="244"/>
      <c r="E261" s="244"/>
      <c r="F261" s="54" t="str">
        <f t="shared" si="67"/>
        <v>-</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2386080</v>
      </c>
      <c r="E263" s="53">
        <f t="shared" si="68"/>
        <v>1939082.7599999998</v>
      </c>
      <c r="F263" s="54">
        <f t="shared" ref="F263:F267" si="69">IF(D263&lt;&gt;0,IF(E263/D263&gt;=100,"&gt;&gt;100",E263/D263*100),"-")</f>
        <v>81.266460470730223</v>
      </c>
    </row>
    <row r="264" spans="1:6" ht="12.75" customHeight="1">
      <c r="A264" s="55">
        <v>381</v>
      </c>
      <c r="B264" s="87" t="s">
        <v>564</v>
      </c>
      <c r="C264" s="52" t="s">
        <v>565</v>
      </c>
      <c r="D264" s="53">
        <f t="shared" ref="D264:E264" si="70">SUM(D265:D267)</f>
        <v>1080118</v>
      </c>
      <c r="E264" s="53">
        <f t="shared" si="70"/>
        <v>1176129.94</v>
      </c>
      <c r="F264" s="54">
        <f t="shared" si="69"/>
        <v>108.8890232363501</v>
      </c>
    </row>
    <row r="265" spans="1:6" ht="12.75" customHeight="1">
      <c r="A265" s="55">
        <v>3811</v>
      </c>
      <c r="B265" s="87" t="s">
        <v>566</v>
      </c>
      <c r="C265" s="52" t="s">
        <v>567</v>
      </c>
      <c r="D265" s="244">
        <v>730118</v>
      </c>
      <c r="E265" s="244">
        <v>776129.94</v>
      </c>
      <c r="F265" s="54">
        <f t="shared" si="69"/>
        <v>106.30198680213334</v>
      </c>
    </row>
    <row r="266" spans="1:6" ht="12.75" customHeight="1">
      <c r="A266" s="55">
        <v>3812</v>
      </c>
      <c r="B266" s="87" t="s">
        <v>568</v>
      </c>
      <c r="C266" s="52" t="s">
        <v>569</v>
      </c>
      <c r="D266" s="244">
        <v>350000</v>
      </c>
      <c r="E266" s="244">
        <v>400000</v>
      </c>
      <c r="F266" s="54">
        <f t="shared" si="69"/>
        <v>114.28571428571428</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1305962</v>
      </c>
      <c r="E268" s="53">
        <f t="shared" si="71"/>
        <v>0</v>
      </c>
      <c r="F268" s="54">
        <f t="shared" ref="F268:F272" si="72">IF(D268&lt;&gt;0,IF(E268/D268&gt;=100,"&gt;&gt;100",E268/D268*100),"-")</f>
        <v>0</v>
      </c>
    </row>
    <row r="269" spans="1:6" ht="12.75" customHeight="1">
      <c r="A269" s="55">
        <v>3821</v>
      </c>
      <c r="B269" s="87" t="s">
        <v>574</v>
      </c>
      <c r="C269" s="52" t="s">
        <v>575</v>
      </c>
      <c r="D269" s="244">
        <v>887779</v>
      </c>
      <c r="E269" s="244"/>
      <c r="F269" s="54">
        <f t="shared" si="72"/>
        <v>0</v>
      </c>
    </row>
    <row r="270" spans="1:6" ht="12.75" customHeight="1">
      <c r="A270" s="55">
        <v>3822</v>
      </c>
      <c r="B270" s="87" t="s">
        <v>576</v>
      </c>
      <c r="C270" s="52" t="s">
        <v>577</v>
      </c>
      <c r="D270" s="244">
        <v>418183</v>
      </c>
      <c r="E270" s="244"/>
      <c r="F270" s="54">
        <f t="shared" si="72"/>
        <v>0</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340</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762952.82</v>
      </c>
      <c r="F279" s="54" t="str">
        <f t="shared" si="74"/>
        <v>-</v>
      </c>
    </row>
    <row r="280" spans="1:6" ht="24">
      <c r="A280" s="55">
        <v>3861</v>
      </c>
      <c r="B280" s="87" t="s">
        <v>595</v>
      </c>
      <c r="C280" s="52" t="s">
        <v>596</v>
      </c>
      <c r="D280" s="244"/>
      <c r="E280" s="244">
        <v>762952.82</v>
      </c>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8448199</v>
      </c>
      <c r="E289" s="53">
        <f t="shared" si="79"/>
        <v>8073945.5099999988</v>
      </c>
      <c r="F289" s="54">
        <f t="shared" si="76"/>
        <v>95.57002042683888</v>
      </c>
    </row>
    <row r="290" spans="1:6" ht="12.75" customHeight="1">
      <c r="A290" s="55" t="s">
        <v>605</v>
      </c>
      <c r="B290" s="87" t="s">
        <v>616</v>
      </c>
      <c r="C290" s="52" t="s">
        <v>617</v>
      </c>
      <c r="D290" s="53">
        <f>IF(D6&gt;=D289,D6-D289,0)</f>
        <v>3890611</v>
      </c>
      <c r="E290" s="53">
        <f>IF(E6&gt;=E289,E6-E289,0)</f>
        <v>5934863.3100000015</v>
      </c>
      <c r="F290" s="54">
        <f t="shared" si="76"/>
        <v>152.54322033223062</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1244874</v>
      </c>
      <c r="E292" s="244">
        <v>374372.07</v>
      </c>
      <c r="F292" s="54">
        <f t="shared" si="76"/>
        <v>30.073089324702739</v>
      </c>
    </row>
    <row r="293" spans="1:6" ht="12.75" customHeight="1">
      <c r="A293" s="55">
        <v>92221</v>
      </c>
      <c r="B293" s="87" t="s">
        <v>622</v>
      </c>
      <c r="C293" s="52" t="s">
        <v>623</v>
      </c>
      <c r="D293" s="244"/>
      <c r="E293" s="244"/>
      <c r="F293" s="54" t="str">
        <f t="shared" si="76"/>
        <v>-</v>
      </c>
    </row>
    <row r="294" spans="1:6" ht="12.75" customHeight="1">
      <c r="A294" s="55">
        <v>96</v>
      </c>
      <c r="B294" s="87" t="s">
        <v>624</v>
      </c>
      <c r="C294" s="52" t="s">
        <v>625</v>
      </c>
      <c r="D294" s="244"/>
      <c r="E294" s="244"/>
      <c r="F294" s="54" t="str">
        <f t="shared" si="76"/>
        <v>-</v>
      </c>
    </row>
    <row r="295" spans="1:6" ht="24">
      <c r="A295" s="55">
        <v>9661</v>
      </c>
      <c r="B295" s="87" t="s">
        <v>626</v>
      </c>
      <c r="C295" s="52" t="s">
        <v>627</v>
      </c>
      <c r="D295" s="244"/>
      <c r="E295" s="244"/>
      <c r="F295" s="54" t="str">
        <f t="shared" si="76"/>
        <v>-</v>
      </c>
    </row>
    <row r="296" spans="1:6" ht="12.75" customHeight="1">
      <c r="A296" s="57" t="s">
        <v>628</v>
      </c>
      <c r="B296" s="235" t="s">
        <v>629</v>
      </c>
      <c r="C296" s="58" t="s">
        <v>628</v>
      </c>
      <c r="D296" s="245"/>
      <c r="E296" s="245"/>
      <c r="F296" s="59" t="str">
        <f t="shared" si="76"/>
        <v>-</v>
      </c>
    </row>
    <row r="297" spans="1:6" s="77" customFormat="1" ht="20.100000000000001" customHeight="1">
      <c r="A297" s="354" t="s">
        <v>630</v>
      </c>
      <c r="B297" s="355"/>
      <c r="C297" s="221"/>
      <c r="D297" s="60"/>
      <c r="E297" s="60"/>
      <c r="F297" s="61"/>
    </row>
    <row r="298" spans="1:6" ht="12.75" customHeight="1">
      <c r="A298" s="55">
        <v>7</v>
      </c>
      <c r="B298" s="87" t="s">
        <v>631</v>
      </c>
      <c r="C298" s="52" t="s">
        <v>632</v>
      </c>
      <c r="D298" s="53">
        <f t="shared" ref="D298:E298" si="80">D299+D311+D344+D348</f>
        <v>37901</v>
      </c>
      <c r="E298" s="53">
        <f t="shared" si="80"/>
        <v>563226</v>
      </c>
      <c r="F298" s="54">
        <f t="shared" ref="F298:F418" si="81">IF(D298&lt;&gt;0,IF(E298/D298&gt;=100,"&gt;&gt;100",E298/D298*100),"-")</f>
        <v>1486.0452230811852</v>
      </c>
    </row>
    <row r="299" spans="1:6" ht="12.75" customHeight="1">
      <c r="A299" s="55">
        <v>71</v>
      </c>
      <c r="B299" s="87" t="s">
        <v>633</v>
      </c>
      <c r="C299" s="52" t="s">
        <v>634</v>
      </c>
      <c r="D299" s="53">
        <f t="shared" ref="D299:E299" si="82">D300+D304</f>
        <v>37901</v>
      </c>
      <c r="E299" s="53">
        <f t="shared" si="82"/>
        <v>563226</v>
      </c>
      <c r="F299" s="54">
        <f t="shared" si="81"/>
        <v>1486.0452230811852</v>
      </c>
    </row>
    <row r="300" spans="1:6" ht="24">
      <c r="A300" s="55">
        <v>711</v>
      </c>
      <c r="B300" s="87" t="s">
        <v>635</v>
      </c>
      <c r="C300" s="52" t="s">
        <v>636</v>
      </c>
      <c r="D300" s="53">
        <f t="shared" ref="D300:E300" si="83">SUM(D301:D303)</f>
        <v>37901</v>
      </c>
      <c r="E300" s="53">
        <f t="shared" si="83"/>
        <v>563226</v>
      </c>
      <c r="F300" s="54">
        <f t="shared" si="81"/>
        <v>1486.0452230811852</v>
      </c>
    </row>
    <row r="301" spans="1:6" ht="12.75" customHeight="1">
      <c r="A301" s="55">
        <v>7111</v>
      </c>
      <c r="B301" s="87" t="s">
        <v>637</v>
      </c>
      <c r="C301" s="52" t="s">
        <v>638</v>
      </c>
      <c r="D301" s="244">
        <v>37901</v>
      </c>
      <c r="E301" s="244">
        <v>563226</v>
      </c>
      <c r="F301" s="54">
        <f t="shared" si="81"/>
        <v>1486.0452230811852</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0</v>
      </c>
      <c r="E311" s="53">
        <f t="shared" si="85"/>
        <v>0</v>
      </c>
      <c r="F311" s="54" t="str">
        <f t="shared" si="81"/>
        <v>-</v>
      </c>
    </row>
    <row r="312" spans="1:6" ht="12.75" customHeight="1">
      <c r="A312" s="55">
        <v>721</v>
      </c>
      <c r="B312" s="87" t="s">
        <v>659</v>
      </c>
      <c r="C312" s="52" t="s">
        <v>660</v>
      </c>
      <c r="D312" s="53">
        <f t="shared" ref="D312:E312" si="86">SUM(D313:D316)</f>
        <v>0</v>
      </c>
      <c r="E312" s="53">
        <f t="shared" si="86"/>
        <v>0</v>
      </c>
      <c r="F312" s="54" t="str">
        <f t="shared" si="81"/>
        <v>-</v>
      </c>
    </row>
    <row r="313" spans="1:6" ht="12.75" customHeight="1">
      <c r="A313" s="55">
        <v>7211</v>
      </c>
      <c r="B313" s="87" t="s">
        <v>661</v>
      </c>
      <c r="C313" s="52" t="s">
        <v>662</v>
      </c>
      <c r="D313" s="244"/>
      <c r="E313" s="244"/>
      <c r="F313" s="54" t="str">
        <f t="shared" si="81"/>
        <v>-</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4625541</v>
      </c>
      <c r="E350" s="53">
        <f t="shared" si="95"/>
        <v>7202269.7599999998</v>
      </c>
      <c r="F350" s="54">
        <f t="shared" si="81"/>
        <v>155.7065381108934</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4625541</v>
      </c>
      <c r="E363" s="53">
        <f t="shared" si="99"/>
        <v>7202269.7599999998</v>
      </c>
      <c r="F363" s="54">
        <f t="shared" si="81"/>
        <v>155.7065381108934</v>
      </c>
    </row>
    <row r="364" spans="1:6" ht="12.75" customHeight="1">
      <c r="A364" s="55">
        <v>421</v>
      </c>
      <c r="B364" s="87" t="s">
        <v>755</v>
      </c>
      <c r="C364" s="52" t="s">
        <v>756</v>
      </c>
      <c r="D364" s="53">
        <f t="shared" ref="D364:E364" si="100">SUM(D365:D368)</f>
        <v>4434344</v>
      </c>
      <c r="E364" s="53">
        <f t="shared" si="100"/>
        <v>6360631.0099999998</v>
      </c>
      <c r="F364" s="54">
        <f t="shared" si="81"/>
        <v>143.44017987779026</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c r="E366" s="244">
        <v>912502.07</v>
      </c>
      <c r="F366" s="54" t="str">
        <f t="shared" si="81"/>
        <v>-</v>
      </c>
    </row>
    <row r="367" spans="1:6" ht="12.75" customHeight="1">
      <c r="A367" s="55">
        <v>4213</v>
      </c>
      <c r="B367" s="87" t="s">
        <v>665</v>
      </c>
      <c r="C367" s="52" t="s">
        <v>759</v>
      </c>
      <c r="D367" s="244">
        <v>1319979</v>
      </c>
      <c r="E367" s="244">
        <v>3064013.73</v>
      </c>
      <c r="F367" s="54">
        <f t="shared" si="81"/>
        <v>232.12594518549156</v>
      </c>
    </row>
    <row r="368" spans="1:6" ht="12.75" customHeight="1">
      <c r="A368" s="55">
        <v>4214</v>
      </c>
      <c r="B368" s="87" t="s">
        <v>667</v>
      </c>
      <c r="C368" s="52" t="s">
        <v>760</v>
      </c>
      <c r="D368" s="244">
        <v>3114365</v>
      </c>
      <c r="E368" s="244">
        <v>2384115.21</v>
      </c>
      <c r="F368" s="54">
        <f t="shared" si="81"/>
        <v>76.552209198343803</v>
      </c>
    </row>
    <row r="369" spans="1:6" ht="12.75" customHeight="1">
      <c r="A369" s="55">
        <v>422</v>
      </c>
      <c r="B369" s="87" t="s">
        <v>761</v>
      </c>
      <c r="C369" s="52" t="s">
        <v>762</v>
      </c>
      <c r="D369" s="53">
        <f t="shared" ref="D369:E369" si="101">SUM(D370:D377)</f>
        <v>133922</v>
      </c>
      <c r="E369" s="53">
        <f t="shared" si="101"/>
        <v>653413.75</v>
      </c>
      <c r="F369" s="54">
        <f t="shared" si="81"/>
        <v>487.90620659787038</v>
      </c>
    </row>
    <row r="370" spans="1:6" ht="12.75" customHeight="1">
      <c r="A370" s="55">
        <v>4221</v>
      </c>
      <c r="B370" s="87" t="s">
        <v>671</v>
      </c>
      <c r="C370" s="52" t="s">
        <v>763</v>
      </c>
      <c r="D370" s="244">
        <v>63875</v>
      </c>
      <c r="E370" s="244"/>
      <c r="F370" s="54">
        <f t="shared" si="81"/>
        <v>0</v>
      </c>
    </row>
    <row r="371" spans="1:6" ht="12.75" customHeight="1">
      <c r="A371" s="55">
        <v>4222</v>
      </c>
      <c r="B371" s="87" t="s">
        <v>764</v>
      </c>
      <c r="C371" s="52" t="s">
        <v>765</v>
      </c>
      <c r="D371" s="244">
        <v>3998</v>
      </c>
      <c r="E371" s="244"/>
      <c r="F371" s="54">
        <f t="shared" si="81"/>
        <v>0</v>
      </c>
    </row>
    <row r="372" spans="1:6" ht="12.75" customHeight="1">
      <c r="A372" s="55">
        <v>4223</v>
      </c>
      <c r="B372" s="87" t="s">
        <v>675</v>
      </c>
      <c r="C372" s="52" t="s">
        <v>766</v>
      </c>
      <c r="D372" s="244"/>
      <c r="E372" s="244">
        <v>120101.25</v>
      </c>
      <c r="F372" s="54" t="str">
        <f t="shared" si="81"/>
        <v>-</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v>66049</v>
      </c>
      <c r="E376" s="244">
        <v>533312.5</v>
      </c>
      <c r="F376" s="54">
        <f t="shared" si="81"/>
        <v>807.44977213886648</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0</v>
      </c>
      <c r="E383" s="53">
        <f t="shared" si="103"/>
        <v>0</v>
      </c>
      <c r="F383" s="54" t="str">
        <f t="shared" si="81"/>
        <v>-</v>
      </c>
    </row>
    <row r="384" spans="1:6" ht="12.75" customHeight="1">
      <c r="A384" s="55">
        <v>4241</v>
      </c>
      <c r="B384" s="87" t="s">
        <v>780</v>
      </c>
      <c r="C384" s="52" t="s">
        <v>781</v>
      </c>
      <c r="D384" s="244"/>
      <c r="E384" s="244"/>
      <c r="F384" s="54" t="str">
        <f t="shared" si="81"/>
        <v>-</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57275</v>
      </c>
      <c r="E391" s="53">
        <f t="shared" si="105"/>
        <v>188225</v>
      </c>
      <c r="F391" s="54">
        <f t="shared" si="81"/>
        <v>328.63378437363593</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v>57275</v>
      </c>
      <c r="E395" s="244">
        <v>188225</v>
      </c>
      <c r="F395" s="54">
        <f t="shared" si="81"/>
        <v>328.63378437363593</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0</v>
      </c>
      <c r="F402" s="54" t="str">
        <f t="shared" si="81"/>
        <v>-</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4587640</v>
      </c>
      <c r="E408" s="53">
        <f t="shared" si="111"/>
        <v>6639043.7599999998</v>
      </c>
      <c r="F408" s="54">
        <f t="shared" si="81"/>
        <v>144.71588354796802</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244"/>
      <c r="E410" s="244"/>
      <c r="F410" s="54" t="str">
        <f t="shared" si="81"/>
        <v>-</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12376711</v>
      </c>
      <c r="E412" s="53">
        <f>E6+E298</f>
        <v>14572034.82</v>
      </c>
      <c r="F412" s="54">
        <f t="shared" si="81"/>
        <v>117.73753802605556</v>
      </c>
    </row>
    <row r="413" spans="1:6" ht="12.75" customHeight="1">
      <c r="A413" s="55" t="s">
        <v>605</v>
      </c>
      <c r="B413" s="87" t="s">
        <v>828</v>
      </c>
      <c r="C413" s="52" t="s">
        <v>829</v>
      </c>
      <c r="D413" s="53">
        <f t="shared" ref="D413:E413" si="112">D289+D350</f>
        <v>13073740</v>
      </c>
      <c r="E413" s="53">
        <f t="shared" si="112"/>
        <v>15276215.27</v>
      </c>
      <c r="F413" s="54">
        <f t="shared" si="81"/>
        <v>116.84655859761628</v>
      </c>
    </row>
    <row r="414" spans="1:6" ht="12.75" customHeight="1">
      <c r="A414" s="55" t="s">
        <v>605</v>
      </c>
      <c r="B414" s="87" t="s">
        <v>830</v>
      </c>
      <c r="C414" s="52" t="s">
        <v>831</v>
      </c>
      <c r="D414" s="53">
        <f t="shared" ref="D414:E414" si="113">IF(D412&gt;=D413,D412-D413,0)</f>
        <v>0</v>
      </c>
      <c r="E414" s="53">
        <f t="shared" si="113"/>
        <v>0</v>
      </c>
      <c r="F414" s="54" t="str">
        <f t="shared" si="81"/>
        <v>-</v>
      </c>
    </row>
    <row r="415" spans="1:6" ht="12.75" customHeight="1">
      <c r="A415" s="55" t="s">
        <v>605</v>
      </c>
      <c r="B415" s="87" t="s">
        <v>832</v>
      </c>
      <c r="C415" s="52" t="s">
        <v>833</v>
      </c>
      <c r="D415" s="53">
        <f t="shared" ref="D415:E415" si="114">IF(D413&gt;=D412,D413-D412,0)</f>
        <v>697029</v>
      </c>
      <c r="E415" s="53">
        <f t="shared" si="114"/>
        <v>704180.44999999925</v>
      </c>
      <c r="F415" s="54">
        <f t="shared" si="81"/>
        <v>101.02599031030262</v>
      </c>
    </row>
    <row r="416" spans="1:6" ht="12.75" customHeight="1">
      <c r="A416" s="62" t="s">
        <v>834</v>
      </c>
      <c r="B416" s="234" t="s">
        <v>835</v>
      </c>
      <c r="C416" s="63" t="s">
        <v>836</v>
      </c>
      <c r="D416" s="53">
        <f t="shared" ref="D416:E416" si="115">IF(D292-D293+D409-D410&gt;=0,D292-D293+D409-D410,0)</f>
        <v>1244874</v>
      </c>
      <c r="E416" s="53">
        <f t="shared" si="115"/>
        <v>374372.07</v>
      </c>
      <c r="F416" s="54">
        <f t="shared" si="81"/>
        <v>30.073089324702739</v>
      </c>
    </row>
    <row r="417" spans="1:6" ht="12.75" customHeight="1">
      <c r="A417" s="62" t="s">
        <v>834</v>
      </c>
      <c r="B417" s="87" t="s">
        <v>837</v>
      </c>
      <c r="C417" s="63" t="s">
        <v>838</v>
      </c>
      <c r="D417" s="53">
        <f t="shared" ref="D417:E417" si="116">IF(D293-D292+D410-D409&gt;=0,D293-D292+D410-D409,0)</f>
        <v>0</v>
      </c>
      <c r="E417" s="53">
        <f t="shared" si="116"/>
        <v>0</v>
      </c>
      <c r="F417" s="54" t="str">
        <f t="shared" si="81"/>
        <v>-</v>
      </c>
    </row>
    <row r="418" spans="1:6" ht="12.75" customHeight="1">
      <c r="A418" s="57" t="s">
        <v>839</v>
      </c>
      <c r="B418" s="235" t="s">
        <v>840</v>
      </c>
      <c r="C418" s="58" t="s">
        <v>841</v>
      </c>
      <c r="D418" s="64">
        <f t="shared" ref="D418:E418" si="117">D294+D411</f>
        <v>0</v>
      </c>
      <c r="E418" s="64">
        <f t="shared" si="117"/>
        <v>0</v>
      </c>
      <c r="F418" s="59" t="str">
        <f t="shared" si="81"/>
        <v>-</v>
      </c>
    </row>
    <row r="419" spans="1:6" s="77" customFormat="1" ht="20.100000000000001" customHeight="1">
      <c r="A419" s="354" t="s">
        <v>842</v>
      </c>
      <c r="B419" s="355"/>
      <c r="C419" s="221"/>
      <c r="D419" s="60"/>
      <c r="E419" s="60"/>
      <c r="F419" s="61"/>
    </row>
    <row r="420" spans="1:6" ht="12.75" customHeight="1">
      <c r="A420" s="55">
        <v>8</v>
      </c>
      <c r="B420" s="87" t="s">
        <v>843</v>
      </c>
      <c r="C420" s="52" t="s">
        <v>844</v>
      </c>
      <c r="D420" s="53">
        <f t="shared" ref="D420:E420" si="118">D421+D459+D472+D484+D515</f>
        <v>2722021</v>
      </c>
      <c r="E420" s="53">
        <f t="shared" si="118"/>
        <v>1950905.57</v>
      </c>
      <c r="F420" s="54">
        <f t="shared" ref="F420:F647" si="119">IF(D420&lt;&gt;0,IF(E420/D420&gt;=100,"&gt;&gt;100",E420/D420*100),"-")</f>
        <v>71.671216717284693</v>
      </c>
    </row>
    <row r="421" spans="1:6" ht="24">
      <c r="A421" s="55">
        <v>81</v>
      </c>
      <c r="B421" s="234" t="s">
        <v>845</v>
      </c>
      <c r="C421" s="52" t="s">
        <v>846</v>
      </c>
      <c r="D421" s="53">
        <f t="shared" ref="D421:E421" si="120">D422+D427+D430+D434+D435+D442+D447+D455</f>
        <v>651294</v>
      </c>
      <c r="E421" s="53">
        <f t="shared" si="120"/>
        <v>117572.24</v>
      </c>
      <c r="F421" s="54">
        <f t="shared" si="119"/>
        <v>18.052099359121996</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574294</v>
      </c>
      <c r="E427" s="53">
        <f t="shared" si="122"/>
        <v>0</v>
      </c>
      <c r="F427" s="54">
        <f t="shared" si="119"/>
        <v>0</v>
      </c>
    </row>
    <row r="428" spans="1:6" ht="24">
      <c r="A428" s="55">
        <v>8121</v>
      </c>
      <c r="B428" s="234" t="s">
        <v>859</v>
      </c>
      <c r="C428" s="52" t="s">
        <v>860</v>
      </c>
      <c r="D428" s="244">
        <v>574294</v>
      </c>
      <c r="E428" s="244"/>
      <c r="F428" s="54">
        <f t="shared" si="119"/>
        <v>0</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v>77000</v>
      </c>
      <c r="E434" s="244">
        <v>117572.24</v>
      </c>
      <c r="F434" s="54">
        <f t="shared" si="119"/>
        <v>152.6912207792208</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2070727</v>
      </c>
      <c r="E484" s="53">
        <f t="shared" si="137"/>
        <v>1833333.33</v>
      </c>
      <c r="F484" s="54">
        <f t="shared" si="119"/>
        <v>88.535733102432147</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2070727</v>
      </c>
      <c r="E490" s="53">
        <f t="shared" si="139"/>
        <v>1833333.33</v>
      </c>
      <c r="F490" s="54">
        <f t="shared" si="119"/>
        <v>88.535733102432147</v>
      </c>
    </row>
    <row r="491" spans="1:6" ht="12.75" customHeight="1">
      <c r="A491" s="55">
        <v>8422</v>
      </c>
      <c r="B491" s="87" t="s">
        <v>985</v>
      </c>
      <c r="C491" s="52" t="s">
        <v>986</v>
      </c>
      <c r="D491" s="244">
        <v>2070727</v>
      </c>
      <c r="E491" s="244">
        <v>1833333.33</v>
      </c>
      <c r="F491" s="54">
        <f t="shared" si="119"/>
        <v>88.535733102432147</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2895494</v>
      </c>
      <c r="E528" s="53">
        <f t="shared" si="148"/>
        <v>2261064.2400000002</v>
      </c>
      <c r="F528" s="54">
        <f t="shared" si="119"/>
        <v>78.08906666703507</v>
      </c>
    </row>
    <row r="529" spans="1:6" ht="24">
      <c r="A529" s="55">
        <v>51</v>
      </c>
      <c r="B529" s="87" t="s">
        <v>1061</v>
      </c>
      <c r="C529" s="52" t="s">
        <v>1062</v>
      </c>
      <c r="D529" s="53">
        <f t="shared" ref="D529:E529" si="149">D530+D535+D538+D542+D543+D550+D555+D563</f>
        <v>462000</v>
      </c>
      <c r="E529" s="53">
        <f t="shared" si="149"/>
        <v>100000</v>
      </c>
      <c r="F529" s="54">
        <f t="shared" si="119"/>
        <v>21.645021645021643</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v>462000</v>
      </c>
      <c r="E542" s="244">
        <v>100000</v>
      </c>
      <c r="F542" s="54">
        <f t="shared" si="119"/>
        <v>21.645021645021643</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2433494</v>
      </c>
      <c r="E593" s="53">
        <f t="shared" si="167"/>
        <v>2161064.2400000002</v>
      </c>
      <c r="F593" s="54">
        <f t="shared" si="119"/>
        <v>88.80499561535801</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2411064</v>
      </c>
      <c r="E599" s="53">
        <f t="shared" si="169"/>
        <v>2161064.2400000002</v>
      </c>
      <c r="F599" s="54">
        <f t="shared" si="119"/>
        <v>89.631143760596984</v>
      </c>
    </row>
    <row r="600" spans="1:6" ht="12.75" customHeight="1">
      <c r="A600" s="55">
        <v>5422</v>
      </c>
      <c r="B600" s="87" t="s">
        <v>1194</v>
      </c>
      <c r="C600" s="52" t="s">
        <v>1195</v>
      </c>
      <c r="D600" s="244">
        <v>2411064</v>
      </c>
      <c r="E600" s="244">
        <v>2161064.2400000002</v>
      </c>
      <c r="F600" s="54">
        <f t="shared" si="119"/>
        <v>89.631143760596984</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22430</v>
      </c>
      <c r="E605" s="53">
        <f t="shared" si="171"/>
        <v>0</v>
      </c>
      <c r="F605" s="54">
        <f t="shared" si="119"/>
        <v>0</v>
      </c>
    </row>
    <row r="606" spans="1:6" ht="24">
      <c r="A606" s="55">
        <v>5443</v>
      </c>
      <c r="B606" s="87" t="s">
        <v>1206</v>
      </c>
      <c r="C606" s="52" t="s">
        <v>1207</v>
      </c>
      <c r="D606" s="244">
        <v>22430</v>
      </c>
      <c r="E606" s="244"/>
      <c r="F606" s="54">
        <f t="shared" si="119"/>
        <v>0</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173473</v>
      </c>
      <c r="E636" s="53">
        <f t="shared" si="179"/>
        <v>310158.67000000016</v>
      </c>
      <c r="F636" s="54">
        <f t="shared" si="119"/>
        <v>178.79362782680889</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15098732</v>
      </c>
      <c r="E639" s="53">
        <f t="shared" si="180"/>
        <v>16522940.390000001</v>
      </c>
      <c r="F639" s="54">
        <f t="shared" si="119"/>
        <v>109.43263573391462</v>
      </c>
    </row>
    <row r="640" spans="1:6" ht="12.75" customHeight="1">
      <c r="A640" s="55" t="s">
        <v>605</v>
      </c>
      <c r="B640" s="87" t="s">
        <v>1274</v>
      </c>
      <c r="C640" s="52" t="s">
        <v>1275</v>
      </c>
      <c r="D640" s="53">
        <f t="shared" ref="D640:E640" si="181">D413+D528</f>
        <v>15969234</v>
      </c>
      <c r="E640" s="53">
        <f t="shared" si="181"/>
        <v>17537279.509999998</v>
      </c>
      <c r="F640" s="54">
        <f t="shared" si="119"/>
        <v>109.81916546529406</v>
      </c>
    </row>
    <row r="641" spans="1:6" ht="12.75" customHeight="1">
      <c r="A641" s="55" t="s">
        <v>605</v>
      </c>
      <c r="B641" s="87" t="s">
        <v>1276</v>
      </c>
      <c r="C641" s="52" t="s">
        <v>1277</v>
      </c>
      <c r="D641" s="53">
        <f t="shared" ref="D641:E641" si="182">IF(D639&gt;=D640,D639-D640,0)</f>
        <v>0</v>
      </c>
      <c r="E641" s="53">
        <f t="shared" si="182"/>
        <v>0</v>
      </c>
      <c r="F641" s="54" t="str">
        <f t="shared" si="119"/>
        <v>-</v>
      </c>
    </row>
    <row r="642" spans="1:6" ht="12.75" customHeight="1">
      <c r="A642" s="55" t="s">
        <v>605</v>
      </c>
      <c r="B642" s="87" t="s">
        <v>1278</v>
      </c>
      <c r="C642" s="52" t="s">
        <v>1279</v>
      </c>
      <c r="D642" s="53">
        <f t="shared" ref="D642:E642" si="183">IF(D640&gt;=D639,D640-D639,0)</f>
        <v>870502</v>
      </c>
      <c r="E642" s="53">
        <f t="shared" si="183"/>
        <v>1014339.1199999973</v>
      </c>
      <c r="F642" s="54">
        <f t="shared" si="119"/>
        <v>116.52346806785019</v>
      </c>
    </row>
    <row r="643" spans="1:6" ht="24">
      <c r="A643" s="62" t="s">
        <v>1280</v>
      </c>
      <c r="B643" s="87" t="s">
        <v>1281</v>
      </c>
      <c r="C643" s="63" t="s">
        <v>1280</v>
      </c>
      <c r="D643" s="53">
        <f t="shared" ref="D643" si="184">IF(D416-D417+D637-D638&gt;=0,D416-D417+D637-D638,0)</f>
        <v>1244874</v>
      </c>
      <c r="E643" s="313">
        <v>374372.07</v>
      </c>
      <c r="F643" s="54">
        <f t="shared" si="119"/>
        <v>30.073089324702739</v>
      </c>
    </row>
    <row r="644" spans="1:6" ht="24">
      <c r="A644" s="62" t="s">
        <v>1282</v>
      </c>
      <c r="B644" s="87" t="s">
        <v>1283</v>
      </c>
      <c r="C644" s="63" t="s">
        <v>1282</v>
      </c>
      <c r="D644" s="53">
        <f t="shared" ref="D644" si="185">IF(D417-D416+D638-D637&gt;=0,D417-D416+D638-D637,0)</f>
        <v>0</v>
      </c>
      <c r="E644" s="53"/>
      <c r="F644" s="54" t="str">
        <f t="shared" si="119"/>
        <v>-</v>
      </c>
    </row>
    <row r="645" spans="1:6" ht="24">
      <c r="A645" s="55" t="s">
        <v>605</v>
      </c>
      <c r="B645" s="87" t="s">
        <v>1284</v>
      </c>
      <c r="C645" s="52" t="s">
        <v>1285</v>
      </c>
      <c r="D645" s="53">
        <v>374372</v>
      </c>
      <c r="E645" s="53"/>
      <c r="F645" s="54">
        <f t="shared" si="119"/>
        <v>0</v>
      </c>
    </row>
    <row r="646" spans="1:6" ht="24">
      <c r="A646" s="55" t="s">
        <v>605</v>
      </c>
      <c r="B646" s="87" t="s">
        <v>1286</v>
      </c>
      <c r="C646" s="52" t="s">
        <v>1287</v>
      </c>
      <c r="D646" s="53">
        <f t="shared" ref="D646" si="186">IF(D642+D644-D641-D643&gt;=0,D642+D644-D641-D643,0)</f>
        <v>0</v>
      </c>
      <c r="E646" s="53">
        <v>639967.05000000005</v>
      </c>
      <c r="F646" s="54" t="str">
        <f t="shared" si="119"/>
        <v>-</v>
      </c>
    </row>
    <row r="647" spans="1:6" ht="24">
      <c r="A647" s="57" t="s">
        <v>1288</v>
      </c>
      <c r="B647" s="235" t="s">
        <v>1289</v>
      </c>
      <c r="C647" s="58" t="s">
        <v>1288</v>
      </c>
      <c r="D647" s="245"/>
      <c r="E647" s="245"/>
      <c r="F647" s="59" t="str">
        <f t="shared" si="119"/>
        <v>-</v>
      </c>
    </row>
    <row r="648" spans="1:6" s="77" customFormat="1" ht="20.100000000000001" customHeight="1">
      <c r="A648" s="354" t="s">
        <v>1290</v>
      </c>
      <c r="B648" s="355"/>
      <c r="C648" s="221"/>
      <c r="D648" s="60"/>
      <c r="E648" s="60"/>
      <c r="F648" s="61"/>
    </row>
    <row r="649" spans="1:6" ht="12.75" customHeight="1">
      <c r="A649" s="55">
        <v>11</v>
      </c>
      <c r="B649" s="87" t="s">
        <v>1291</v>
      </c>
      <c r="C649" s="52" t="s">
        <v>1292</v>
      </c>
      <c r="D649" s="244">
        <v>1315754</v>
      </c>
      <c r="E649" s="244">
        <v>374372.02</v>
      </c>
      <c r="F649" s="54">
        <f t="shared" ref="F649:F724" si="187">IF(D649&lt;&gt;0,IF(E649/D649&gt;=100,"&gt;&gt;100",E649/D649*100),"-")</f>
        <v>28.453040613974956</v>
      </c>
    </row>
    <row r="650" spans="1:6" ht="12.75" customHeight="1">
      <c r="A650" s="55" t="s">
        <v>1293</v>
      </c>
      <c r="B650" s="87" t="s">
        <v>1294</v>
      </c>
      <c r="C650" s="52" t="s">
        <v>1293</v>
      </c>
      <c r="D650" s="244">
        <v>15098732</v>
      </c>
      <c r="E650" s="244">
        <v>16522940.390000001</v>
      </c>
      <c r="F650" s="54">
        <f t="shared" si="187"/>
        <v>109.43263573391462</v>
      </c>
    </row>
    <row r="651" spans="1:6" ht="12.75" customHeight="1">
      <c r="A651" s="55" t="s">
        <v>1295</v>
      </c>
      <c r="B651" s="87" t="s">
        <v>1296</v>
      </c>
      <c r="C651" s="52" t="s">
        <v>1295</v>
      </c>
      <c r="D651" s="244">
        <v>15748788</v>
      </c>
      <c r="E651" s="244">
        <v>16527729</v>
      </c>
      <c r="F651" s="54">
        <f t="shared" si="187"/>
        <v>104.94603775223845</v>
      </c>
    </row>
    <row r="652" spans="1:6" ht="24">
      <c r="A652" s="55">
        <v>11</v>
      </c>
      <c r="B652" s="87" t="s">
        <v>1297</v>
      </c>
      <c r="C652" s="52" t="s">
        <v>1298</v>
      </c>
      <c r="D652" s="53">
        <f t="shared" ref="D652:E652" si="188">+D649+D650-D651</f>
        <v>665698</v>
      </c>
      <c r="E652" s="53">
        <f t="shared" si="188"/>
        <v>369583.41000000015</v>
      </c>
      <c r="F652" s="54">
        <f t="shared" si="187"/>
        <v>55.518179414689563</v>
      </c>
    </row>
    <row r="653" spans="1:6" ht="24">
      <c r="A653" s="55" t="s">
        <v>605</v>
      </c>
      <c r="B653" s="87" t="s">
        <v>1299</v>
      </c>
      <c r="C653" s="52" t="s">
        <v>1300</v>
      </c>
      <c r="D653" s="264">
        <v>9</v>
      </c>
      <c r="E653" s="264">
        <v>9</v>
      </c>
      <c r="F653" s="54">
        <f t="shared" si="187"/>
        <v>100</v>
      </c>
    </row>
    <row r="654" spans="1:6" ht="24">
      <c r="A654" s="55" t="s">
        <v>605</v>
      </c>
      <c r="B654" s="87" t="s">
        <v>1301</v>
      </c>
      <c r="C654" s="52" t="s">
        <v>1302</v>
      </c>
      <c r="D654" s="264">
        <v>6</v>
      </c>
      <c r="E654" s="264">
        <v>6</v>
      </c>
      <c r="F654" s="54">
        <f t="shared" si="187"/>
        <v>100</v>
      </c>
    </row>
    <row r="655" spans="1:6" ht="12.75" customHeight="1">
      <c r="A655" s="55" t="s">
        <v>605</v>
      </c>
      <c r="B655" s="87" t="s">
        <v>1303</v>
      </c>
      <c r="C655" s="52" t="s">
        <v>1304</v>
      </c>
      <c r="D655" s="264">
        <v>9</v>
      </c>
      <c r="E655" s="264">
        <v>9</v>
      </c>
      <c r="F655" s="54">
        <f t="shared" si="187"/>
        <v>100</v>
      </c>
    </row>
    <row r="656" spans="1:6" ht="12.75" customHeight="1">
      <c r="A656" s="55" t="s">
        <v>605</v>
      </c>
      <c r="B656" s="87" t="s">
        <v>1305</v>
      </c>
      <c r="C656" s="52" t="s">
        <v>1306</v>
      </c>
      <c r="D656" s="264">
        <v>6</v>
      </c>
      <c r="E656" s="264">
        <v>5</v>
      </c>
      <c r="F656" s="54">
        <f t="shared" si="187"/>
        <v>83.333333333333343</v>
      </c>
    </row>
    <row r="657" spans="1:6" ht="24">
      <c r="A657" s="55" t="s">
        <v>1307</v>
      </c>
      <c r="B657" s="87" t="s">
        <v>1308</v>
      </c>
      <c r="C657" s="52" t="s">
        <v>1309</v>
      </c>
      <c r="D657" s="244"/>
      <c r="E657" s="244"/>
      <c r="F657" s="54" t="str">
        <f t="shared" si="187"/>
        <v>-</v>
      </c>
    </row>
    <row r="658" spans="1:6" ht="12.75" customHeight="1">
      <c r="A658" s="55">
        <v>61315</v>
      </c>
      <c r="B658" s="87" t="s">
        <v>1310</v>
      </c>
      <c r="C658" s="52" t="s">
        <v>1311</v>
      </c>
      <c r="D658" s="244">
        <v>1913</v>
      </c>
      <c r="E658" s="244">
        <v>1460</v>
      </c>
      <c r="F658" s="54">
        <f t="shared" si="187"/>
        <v>76.319916361735494</v>
      </c>
    </row>
    <row r="659" spans="1:6" ht="12.75" customHeight="1">
      <c r="A659" s="55">
        <v>61451</v>
      </c>
      <c r="B659" s="87" t="s">
        <v>1312</v>
      </c>
      <c r="C659" s="52" t="s">
        <v>1313</v>
      </c>
      <c r="D659" s="244"/>
      <c r="E659" s="244"/>
      <c r="F659" s="54" t="str">
        <f t="shared" si="187"/>
        <v>-</v>
      </c>
    </row>
    <row r="660" spans="1:6" ht="12.75" customHeight="1">
      <c r="A660" s="55">
        <v>61453</v>
      </c>
      <c r="B660" s="87" t="s">
        <v>1314</v>
      </c>
      <c r="C660" s="52" t="s">
        <v>1315</v>
      </c>
      <c r="D660" s="244"/>
      <c r="E660" s="244"/>
      <c r="F660" s="54" t="str">
        <f t="shared" si="187"/>
        <v>-</v>
      </c>
    </row>
    <row r="661" spans="1:6" ht="12.75" customHeight="1">
      <c r="A661" s="55">
        <v>63311</v>
      </c>
      <c r="B661" s="87" t="s">
        <v>1316</v>
      </c>
      <c r="C661" s="52" t="s">
        <v>1317</v>
      </c>
      <c r="D661" s="244">
        <v>4551148</v>
      </c>
      <c r="E661" s="244">
        <v>4775513.33</v>
      </c>
      <c r="F661" s="54">
        <f t="shared" si="187"/>
        <v>104.9298623116629</v>
      </c>
    </row>
    <row r="662" spans="1:6" ht="12.75" customHeight="1">
      <c r="A662" s="55">
        <v>63312</v>
      </c>
      <c r="B662" s="87" t="s">
        <v>1318</v>
      </c>
      <c r="C662" s="52" t="s">
        <v>1319</v>
      </c>
      <c r="D662" s="244">
        <v>24150</v>
      </c>
      <c r="E662" s="244"/>
      <c r="F662" s="54">
        <f t="shared" si="187"/>
        <v>0</v>
      </c>
    </row>
    <row r="663" spans="1:6" ht="12.75" customHeight="1">
      <c r="A663" s="55">
        <v>63313</v>
      </c>
      <c r="B663" s="87" t="s">
        <v>1320</v>
      </c>
      <c r="C663" s="52" t="s">
        <v>1321</v>
      </c>
      <c r="D663" s="244"/>
      <c r="E663" s="244"/>
      <c r="F663" s="54" t="str">
        <f t="shared" si="187"/>
        <v>-</v>
      </c>
    </row>
    <row r="664" spans="1:6" ht="12.75" customHeight="1">
      <c r="A664" s="55">
        <v>63314</v>
      </c>
      <c r="B664" s="87" t="s">
        <v>1322</v>
      </c>
      <c r="C664" s="52" t="s">
        <v>1323</v>
      </c>
      <c r="D664" s="244"/>
      <c r="E664" s="244"/>
      <c r="F664" s="54" t="str">
        <f t="shared" si="187"/>
        <v>-</v>
      </c>
    </row>
    <row r="665" spans="1:6" ht="12.75" customHeight="1">
      <c r="A665" s="55">
        <v>63321</v>
      </c>
      <c r="B665" s="87" t="s">
        <v>1324</v>
      </c>
      <c r="C665" s="52" t="s">
        <v>1325</v>
      </c>
      <c r="D665" s="244"/>
      <c r="E665" s="244">
        <v>198280.45</v>
      </c>
      <c r="F665" s="54" t="str">
        <f t="shared" si="187"/>
        <v>-</v>
      </c>
    </row>
    <row r="666" spans="1:6" ht="12.75" customHeight="1">
      <c r="A666" s="55">
        <v>63322</v>
      </c>
      <c r="B666" s="87" t="s">
        <v>1326</v>
      </c>
      <c r="C666" s="52" t="s">
        <v>1327</v>
      </c>
      <c r="D666" s="244"/>
      <c r="E666" s="244"/>
      <c r="F666" s="54" t="str">
        <f t="shared" si="187"/>
        <v>-</v>
      </c>
    </row>
    <row r="667" spans="1:6" ht="12.75" customHeight="1">
      <c r="A667" s="55">
        <v>63323</v>
      </c>
      <c r="B667" s="87" t="s">
        <v>1328</v>
      </c>
      <c r="C667" s="52" t="s">
        <v>1329</v>
      </c>
      <c r="D667" s="244"/>
      <c r="E667" s="244"/>
      <c r="F667" s="54" t="str">
        <f t="shared" si="187"/>
        <v>-</v>
      </c>
    </row>
    <row r="668" spans="1:6" ht="12.75" customHeight="1">
      <c r="A668" s="55">
        <v>63324</v>
      </c>
      <c r="B668" s="87" t="s">
        <v>1330</v>
      </c>
      <c r="C668" s="52" t="s">
        <v>1331</v>
      </c>
      <c r="D668" s="244"/>
      <c r="E668" s="244"/>
      <c r="F668" s="54" t="str">
        <f t="shared" si="187"/>
        <v>-</v>
      </c>
    </row>
    <row r="669" spans="1:6" ht="12.75" customHeight="1">
      <c r="A669" s="55">
        <v>63414</v>
      </c>
      <c r="B669" s="87" t="s">
        <v>1332</v>
      </c>
      <c r="C669" s="52" t="s">
        <v>1333</v>
      </c>
      <c r="D669" s="244"/>
      <c r="E669" s="244"/>
      <c r="F669" s="54" t="str">
        <f t="shared" si="187"/>
        <v>-</v>
      </c>
    </row>
    <row r="670" spans="1:6" ht="12.75" customHeight="1">
      <c r="A670" s="55">
        <v>63415</v>
      </c>
      <c r="B670" s="87" t="s">
        <v>1334</v>
      </c>
      <c r="C670" s="52" t="s">
        <v>1335</v>
      </c>
      <c r="D670" s="244"/>
      <c r="E670" s="244"/>
      <c r="F670" s="54" t="str">
        <f t="shared" si="187"/>
        <v>-</v>
      </c>
    </row>
    <row r="671" spans="1:6" ht="24">
      <c r="A671" s="55">
        <v>63416</v>
      </c>
      <c r="B671" s="234" t="s">
        <v>1336</v>
      </c>
      <c r="C671" s="52" t="s">
        <v>1337</v>
      </c>
      <c r="D671" s="244"/>
      <c r="E671" s="244"/>
      <c r="F671" s="54" t="str">
        <f t="shared" si="187"/>
        <v>-</v>
      </c>
    </row>
    <row r="672" spans="1:6" ht="12.75" customHeight="1">
      <c r="A672" s="55">
        <v>63424</v>
      </c>
      <c r="B672" s="87" t="s">
        <v>1338</v>
      </c>
      <c r="C672" s="52" t="s">
        <v>1339</v>
      </c>
      <c r="D672" s="244"/>
      <c r="E672" s="244"/>
      <c r="F672" s="54" t="str">
        <f t="shared" si="187"/>
        <v>-</v>
      </c>
    </row>
    <row r="673" spans="1:6" ht="12.75" customHeight="1">
      <c r="A673" s="55">
        <v>63425</v>
      </c>
      <c r="B673" s="87" t="s">
        <v>1340</v>
      </c>
      <c r="C673" s="52" t="s">
        <v>1341</v>
      </c>
      <c r="D673" s="244">
        <v>2377039</v>
      </c>
      <c r="E673" s="244">
        <v>2481582.56</v>
      </c>
      <c r="F673" s="54">
        <f t="shared" si="187"/>
        <v>104.39805825651156</v>
      </c>
    </row>
    <row r="674" spans="1:6" ht="24">
      <c r="A674" s="55">
        <v>63426</v>
      </c>
      <c r="B674" s="234" t="s">
        <v>1342</v>
      </c>
      <c r="C674" s="52" t="s">
        <v>1343</v>
      </c>
      <c r="D674" s="244"/>
      <c r="E674" s="244"/>
      <c r="F674" s="54" t="str">
        <f t="shared" si="187"/>
        <v>-</v>
      </c>
    </row>
    <row r="675" spans="1:6" ht="24">
      <c r="A675" s="55">
        <v>63612</v>
      </c>
      <c r="B675" s="234" t="s">
        <v>1344</v>
      </c>
      <c r="C675" s="52" t="s">
        <v>1345</v>
      </c>
      <c r="D675" s="244"/>
      <c r="E675" s="244"/>
      <c r="F675" s="54" t="str">
        <f t="shared" si="187"/>
        <v>-</v>
      </c>
    </row>
    <row r="676" spans="1:6" ht="24">
      <c r="A676" s="55">
        <v>63613</v>
      </c>
      <c r="B676" s="234" t="s">
        <v>1346</v>
      </c>
      <c r="C676" s="52" t="s">
        <v>1347</v>
      </c>
      <c r="D676" s="244"/>
      <c r="E676" s="244"/>
      <c r="F676" s="54" t="str">
        <f t="shared" si="187"/>
        <v>-</v>
      </c>
    </row>
    <row r="677" spans="1:6" ht="24">
      <c r="A677" s="55">
        <v>63622</v>
      </c>
      <c r="B677" s="234" t="s">
        <v>1348</v>
      </c>
      <c r="C677" s="52" t="s">
        <v>1349</v>
      </c>
      <c r="D677" s="244"/>
      <c r="E677" s="244"/>
      <c r="F677" s="54" t="str">
        <f t="shared" si="187"/>
        <v>-</v>
      </c>
    </row>
    <row r="678" spans="1:6" ht="24">
      <c r="A678" s="55">
        <v>63623</v>
      </c>
      <c r="B678" s="234" t="s">
        <v>1350</v>
      </c>
      <c r="C678" s="52" t="s">
        <v>1351</v>
      </c>
      <c r="D678" s="244"/>
      <c r="E678" s="244"/>
      <c r="F678" s="54" t="str">
        <f t="shared" si="187"/>
        <v>-</v>
      </c>
    </row>
    <row r="679" spans="1:6" ht="12.75" customHeight="1">
      <c r="A679" s="55">
        <v>63711</v>
      </c>
      <c r="B679" s="234" t="s">
        <v>1352</v>
      </c>
      <c r="C679" s="56">
        <v>63711</v>
      </c>
      <c r="D679" s="244"/>
      <c r="E679" s="244"/>
      <c r="F679" s="54" t="str">
        <f t="shared" si="187"/>
        <v>-</v>
      </c>
    </row>
    <row r="680" spans="1:6" ht="12.75" customHeight="1">
      <c r="A680" s="55">
        <v>63712</v>
      </c>
      <c r="B680" s="234" t="s">
        <v>1353</v>
      </c>
      <c r="C680" s="56">
        <v>63712</v>
      </c>
      <c r="D680" s="244"/>
      <c r="E680" s="244"/>
      <c r="F680" s="54" t="str">
        <f t="shared" si="187"/>
        <v>-</v>
      </c>
    </row>
    <row r="681" spans="1:6" ht="12.75" customHeight="1">
      <c r="A681" s="55">
        <v>63713</v>
      </c>
      <c r="B681" s="234" t="s">
        <v>1354</v>
      </c>
      <c r="C681" s="56">
        <v>63713</v>
      </c>
      <c r="D681" s="244"/>
      <c r="E681" s="244"/>
      <c r="F681" s="54" t="str">
        <f t="shared" si="187"/>
        <v>-</v>
      </c>
    </row>
    <row r="682" spans="1:6" ht="12.75" customHeight="1">
      <c r="A682" s="55">
        <v>63714</v>
      </c>
      <c r="B682" s="234" t="s">
        <v>1355</v>
      </c>
      <c r="C682" s="56">
        <v>63714</v>
      </c>
      <c r="D682" s="244"/>
      <c r="E682" s="244"/>
      <c r="F682" s="54" t="str">
        <f t="shared" si="187"/>
        <v>-</v>
      </c>
    </row>
    <row r="683" spans="1:6" ht="12.75" customHeight="1">
      <c r="A683" s="55">
        <v>63715</v>
      </c>
      <c r="B683" s="234" t="s">
        <v>1356</v>
      </c>
      <c r="C683" s="56">
        <v>63715</v>
      </c>
      <c r="D683" s="244"/>
      <c r="E683" s="244"/>
      <c r="F683" s="54" t="str">
        <f t="shared" si="187"/>
        <v>-</v>
      </c>
    </row>
    <row r="684" spans="1:6" ht="24">
      <c r="A684" s="55">
        <v>63716</v>
      </c>
      <c r="B684" s="234" t="s">
        <v>1357</v>
      </c>
      <c r="C684" s="56">
        <v>63716</v>
      </c>
      <c r="D684" s="244"/>
      <c r="E684" s="244"/>
      <c r="F684" s="54" t="str">
        <f t="shared" si="187"/>
        <v>-</v>
      </c>
    </row>
    <row r="685" spans="1:6" ht="24">
      <c r="A685" s="55">
        <v>63717</v>
      </c>
      <c r="B685" s="234" t="s">
        <v>1358</v>
      </c>
      <c r="C685" s="56">
        <v>63717</v>
      </c>
      <c r="D685" s="244"/>
      <c r="E685" s="244"/>
      <c r="F685" s="54" t="str">
        <f t="shared" si="187"/>
        <v>-</v>
      </c>
    </row>
    <row r="686" spans="1:6" ht="24">
      <c r="A686" s="55">
        <v>63721</v>
      </c>
      <c r="B686" s="234" t="s">
        <v>1359</v>
      </c>
      <c r="C686" s="56">
        <v>63721</v>
      </c>
      <c r="D686" s="244"/>
      <c r="E686" s="244"/>
      <c r="F686" s="54" t="str">
        <f t="shared" si="187"/>
        <v>-</v>
      </c>
    </row>
    <row r="687" spans="1:6" ht="24">
      <c r="A687" s="55">
        <v>63722</v>
      </c>
      <c r="B687" s="234" t="s">
        <v>1360</v>
      </c>
      <c r="C687" s="56">
        <v>63722</v>
      </c>
      <c r="D687" s="244"/>
      <c r="E687" s="244"/>
      <c r="F687" s="54" t="str">
        <f t="shared" si="187"/>
        <v>-</v>
      </c>
    </row>
    <row r="688" spans="1:6" ht="12.75" customHeight="1">
      <c r="A688" s="55">
        <v>63723</v>
      </c>
      <c r="B688" s="234" t="s">
        <v>1361</v>
      </c>
      <c r="C688" s="56">
        <v>63723</v>
      </c>
      <c r="D688" s="244"/>
      <c r="E688" s="244"/>
      <c r="F688" s="54" t="str">
        <f t="shared" si="187"/>
        <v>-</v>
      </c>
    </row>
    <row r="689" spans="1:6" ht="12.75" customHeight="1">
      <c r="A689" s="55">
        <v>63724</v>
      </c>
      <c r="B689" s="234" t="s">
        <v>1362</v>
      </c>
      <c r="C689" s="56">
        <v>63724</v>
      </c>
      <c r="D689" s="244"/>
      <c r="E689" s="244"/>
      <c r="F689" s="54" t="str">
        <f t="shared" si="187"/>
        <v>-</v>
      </c>
    </row>
    <row r="690" spans="1:6" ht="12.75" customHeight="1">
      <c r="A690" s="55">
        <v>63725</v>
      </c>
      <c r="B690" s="234" t="s">
        <v>1363</v>
      </c>
      <c r="C690" s="56">
        <v>63725</v>
      </c>
      <c r="D690" s="244"/>
      <c r="E690" s="244"/>
      <c r="F690" s="54" t="str">
        <f t="shared" si="187"/>
        <v>-</v>
      </c>
    </row>
    <row r="691" spans="1:6" ht="12.75" customHeight="1">
      <c r="A691" s="55">
        <v>63726</v>
      </c>
      <c r="B691" s="234" t="s">
        <v>1364</v>
      </c>
      <c r="C691" s="56">
        <v>63726</v>
      </c>
      <c r="D691" s="244"/>
      <c r="E691" s="244"/>
      <c r="F691" s="54" t="str">
        <f t="shared" si="187"/>
        <v>-</v>
      </c>
    </row>
    <row r="692" spans="1:6" ht="24">
      <c r="A692" s="55">
        <v>63727</v>
      </c>
      <c r="B692" s="234" t="s">
        <v>1365</v>
      </c>
      <c r="C692" s="56">
        <v>63727</v>
      </c>
      <c r="D692" s="244"/>
      <c r="E692" s="244"/>
      <c r="F692" s="54" t="str">
        <f t="shared" si="187"/>
        <v>-</v>
      </c>
    </row>
    <row r="693" spans="1:6" ht="24">
      <c r="A693" s="55">
        <v>63728</v>
      </c>
      <c r="B693" s="234" t="s">
        <v>1366</v>
      </c>
      <c r="C693" s="56">
        <v>63728</v>
      </c>
      <c r="D693" s="244"/>
      <c r="E693" s="244"/>
      <c r="F693" s="54" t="str">
        <f t="shared" si="187"/>
        <v>-</v>
      </c>
    </row>
    <row r="694" spans="1:6" ht="12.75" customHeight="1">
      <c r="A694" s="55">
        <v>63811</v>
      </c>
      <c r="B694" s="234" t="s">
        <v>1367</v>
      </c>
      <c r="C694" s="52" t="s">
        <v>1368</v>
      </c>
      <c r="D694" s="244">
        <v>100789</v>
      </c>
      <c r="E694" s="244">
        <v>174709.75</v>
      </c>
      <c r="F694" s="54">
        <f t="shared" si="187"/>
        <v>173.34208098105944</v>
      </c>
    </row>
    <row r="695" spans="1:6" ht="12.75" customHeight="1">
      <c r="A695" s="55">
        <v>63812</v>
      </c>
      <c r="B695" s="234" t="s">
        <v>1369</v>
      </c>
      <c r="C695" s="52" t="s">
        <v>1370</v>
      </c>
      <c r="D695" s="244"/>
      <c r="E695" s="244"/>
      <c r="F695" s="54" t="str">
        <f t="shared" si="187"/>
        <v>-</v>
      </c>
    </row>
    <row r="696" spans="1:6" ht="24">
      <c r="A696" s="55" t="s">
        <v>1371</v>
      </c>
      <c r="B696" s="234" t="s">
        <v>1372</v>
      </c>
      <c r="C696" s="52" t="s">
        <v>1371</v>
      </c>
      <c r="D696" s="244"/>
      <c r="E696" s="244"/>
      <c r="F696" s="54" t="str">
        <f t="shared" si="187"/>
        <v>-</v>
      </c>
    </row>
    <row r="697" spans="1:6" ht="24">
      <c r="A697" s="55" t="s">
        <v>1373</v>
      </c>
      <c r="B697" s="234" t="s">
        <v>1374</v>
      </c>
      <c r="C697" s="52" t="s">
        <v>1373</v>
      </c>
      <c r="D697" s="244"/>
      <c r="E697" s="244"/>
      <c r="F697" s="54" t="str">
        <f t="shared" si="187"/>
        <v>-</v>
      </c>
    </row>
    <row r="698" spans="1:6" ht="12.75" customHeight="1">
      <c r="A698" s="55">
        <v>63821</v>
      </c>
      <c r="B698" s="234" t="s">
        <v>1375</v>
      </c>
      <c r="C698" s="52" t="s">
        <v>1376</v>
      </c>
      <c r="D698" s="244"/>
      <c r="E698" s="244"/>
      <c r="F698" s="54" t="str">
        <f t="shared" si="187"/>
        <v>-</v>
      </c>
    </row>
    <row r="699" spans="1:6" ht="12.75" customHeight="1">
      <c r="A699" s="55">
        <v>63822</v>
      </c>
      <c r="B699" s="234" t="s">
        <v>1377</v>
      </c>
      <c r="C699" s="52" t="s">
        <v>1378</v>
      </c>
      <c r="D699" s="244"/>
      <c r="E699" s="244"/>
      <c r="F699" s="54" t="str">
        <f t="shared" si="187"/>
        <v>-</v>
      </c>
    </row>
    <row r="700" spans="1:6" ht="24">
      <c r="A700" s="55" t="s">
        <v>1379</v>
      </c>
      <c r="B700" s="234" t="s">
        <v>1380</v>
      </c>
      <c r="C700" s="52" t="s">
        <v>1379</v>
      </c>
      <c r="D700" s="244"/>
      <c r="E700" s="244"/>
      <c r="F700" s="54" t="str">
        <f t="shared" si="187"/>
        <v>-</v>
      </c>
    </row>
    <row r="701" spans="1:6" ht="24">
      <c r="A701" s="55" t="s">
        <v>1381</v>
      </c>
      <c r="B701" s="234" t="s">
        <v>1382</v>
      </c>
      <c r="C701" s="52" t="s">
        <v>1381</v>
      </c>
      <c r="D701" s="244"/>
      <c r="E701" s="244"/>
      <c r="F701" s="54" t="str">
        <f t="shared" si="187"/>
        <v>-</v>
      </c>
    </row>
    <row r="702" spans="1:6" ht="12.75" customHeight="1">
      <c r="A702" s="55">
        <v>64191</v>
      </c>
      <c r="B702" s="87" t="s">
        <v>1383</v>
      </c>
      <c r="C702" s="52" t="s">
        <v>1384</v>
      </c>
      <c r="D702" s="244"/>
      <c r="E702" s="244"/>
      <c r="F702" s="54" t="str">
        <f t="shared" si="187"/>
        <v>-</v>
      </c>
    </row>
    <row r="703" spans="1:6" ht="12.75" customHeight="1">
      <c r="A703" s="55">
        <v>64371</v>
      </c>
      <c r="B703" s="87" t="s">
        <v>1385</v>
      </c>
      <c r="C703" s="52" t="s">
        <v>1386</v>
      </c>
      <c r="D703" s="244"/>
      <c r="E703" s="244"/>
      <c r="F703" s="54" t="str">
        <f t="shared" si="187"/>
        <v>-</v>
      </c>
    </row>
    <row r="704" spans="1:6" ht="12.75" customHeight="1">
      <c r="A704" s="55">
        <v>64372</v>
      </c>
      <c r="B704" s="87" t="s">
        <v>1387</v>
      </c>
      <c r="C704" s="52" t="s">
        <v>1388</v>
      </c>
      <c r="D704" s="244"/>
      <c r="E704" s="244"/>
      <c r="F704" s="54" t="str">
        <f t="shared" si="187"/>
        <v>-</v>
      </c>
    </row>
    <row r="705" spans="1:6" ht="12.75" customHeight="1">
      <c r="A705" s="55">
        <v>64373</v>
      </c>
      <c r="B705" s="87" t="s">
        <v>1389</v>
      </c>
      <c r="C705" s="52" t="s">
        <v>1390</v>
      </c>
      <c r="D705" s="244"/>
      <c r="E705" s="244"/>
      <c r="F705" s="54" t="str">
        <f t="shared" si="187"/>
        <v>-</v>
      </c>
    </row>
    <row r="706" spans="1:6" ht="12.75" customHeight="1">
      <c r="A706" s="55">
        <v>64374</v>
      </c>
      <c r="B706" s="87" t="s">
        <v>1391</v>
      </c>
      <c r="C706" s="52" t="s">
        <v>1392</v>
      </c>
      <c r="D706" s="244"/>
      <c r="E706" s="244"/>
      <c r="F706" s="54" t="str">
        <f t="shared" si="187"/>
        <v>-</v>
      </c>
    </row>
    <row r="707" spans="1:6" ht="12.75" customHeight="1">
      <c r="A707" s="55">
        <v>64375</v>
      </c>
      <c r="B707" s="87" t="s">
        <v>1393</v>
      </c>
      <c r="C707" s="52" t="s">
        <v>1394</v>
      </c>
      <c r="D707" s="244"/>
      <c r="E707" s="244"/>
      <c r="F707" s="54" t="str">
        <f t="shared" si="187"/>
        <v>-</v>
      </c>
    </row>
    <row r="708" spans="1:6" ht="24">
      <c r="A708" s="55">
        <v>64376</v>
      </c>
      <c r="B708" s="234" t="s">
        <v>1395</v>
      </c>
      <c r="C708" s="52" t="s">
        <v>1396</v>
      </c>
      <c r="D708" s="244"/>
      <c r="E708" s="244"/>
      <c r="F708" s="54" t="str">
        <f t="shared" si="187"/>
        <v>-</v>
      </c>
    </row>
    <row r="709" spans="1:6" ht="24">
      <c r="A709" s="55">
        <v>64377</v>
      </c>
      <c r="B709" s="87" t="s">
        <v>1397</v>
      </c>
      <c r="C709" s="52" t="s">
        <v>1398</v>
      </c>
      <c r="D709" s="244"/>
      <c r="E709" s="244"/>
      <c r="F709" s="54" t="str">
        <f t="shared" si="187"/>
        <v>-</v>
      </c>
    </row>
    <row r="710" spans="1:6" ht="12.75" customHeight="1">
      <c r="A710" s="55">
        <v>65264</v>
      </c>
      <c r="B710" s="87" t="s">
        <v>1399</v>
      </c>
      <c r="C710" s="52" t="s">
        <v>1400</v>
      </c>
      <c r="D710" s="244">
        <v>576343</v>
      </c>
      <c r="E710" s="244">
        <v>1139451.92</v>
      </c>
      <c r="F710" s="54">
        <f t="shared" si="187"/>
        <v>197.70378403138406</v>
      </c>
    </row>
    <row r="711" spans="1:6" ht="12.75" customHeight="1">
      <c r="A711" s="55">
        <v>65265</v>
      </c>
      <c r="B711" s="87" t="s">
        <v>1401</v>
      </c>
      <c r="C711" s="52" t="s">
        <v>1402</v>
      </c>
      <c r="D711" s="244"/>
      <c r="E711" s="244"/>
      <c r="F711" s="54" t="str">
        <f t="shared" si="187"/>
        <v>-</v>
      </c>
    </row>
    <row r="712" spans="1:6" ht="12.75" customHeight="1">
      <c r="A712" s="55" t="s">
        <v>1403</v>
      </c>
      <c r="B712" s="87" t="s">
        <v>1404</v>
      </c>
      <c r="C712" s="52" t="s">
        <v>1403</v>
      </c>
      <c r="D712" s="244"/>
      <c r="E712" s="244"/>
      <c r="F712" s="54" t="str">
        <f t="shared" si="187"/>
        <v>-</v>
      </c>
    </row>
    <row r="713" spans="1:6" ht="24">
      <c r="A713" s="55">
        <v>66341</v>
      </c>
      <c r="B713" s="87" t="s">
        <v>1405</v>
      </c>
      <c r="C713" s="56">
        <v>66341</v>
      </c>
      <c r="D713" s="244"/>
      <c r="E713" s="244"/>
      <c r="F713" s="54" t="str">
        <f t="shared" si="187"/>
        <v>-</v>
      </c>
    </row>
    <row r="714" spans="1:6" ht="24">
      <c r="A714" s="55">
        <v>66342</v>
      </c>
      <c r="B714" s="87" t="s">
        <v>1406</v>
      </c>
      <c r="C714" s="56">
        <v>66342</v>
      </c>
      <c r="D714" s="244"/>
      <c r="E714" s="244"/>
      <c r="F714" s="54" t="str">
        <f t="shared" si="187"/>
        <v>-</v>
      </c>
    </row>
    <row r="715" spans="1:6" ht="24">
      <c r="A715" s="55">
        <v>66343</v>
      </c>
      <c r="B715" s="87" t="s">
        <v>1407</v>
      </c>
      <c r="C715" s="56">
        <v>66343</v>
      </c>
      <c r="D715" s="244"/>
      <c r="E715" s="244"/>
      <c r="F715" s="54" t="str">
        <f t="shared" si="187"/>
        <v>-</v>
      </c>
    </row>
    <row r="716" spans="1:6" ht="12.75" customHeight="1">
      <c r="A716" s="55">
        <v>31214</v>
      </c>
      <c r="B716" s="87" t="s">
        <v>1408</v>
      </c>
      <c r="C716" s="52" t="s">
        <v>1409</v>
      </c>
      <c r="D716" s="244">
        <v>144342</v>
      </c>
      <c r="E716" s="244">
        <v>111759.08</v>
      </c>
      <c r="F716" s="54">
        <f t="shared" si="187"/>
        <v>77.426584085020295</v>
      </c>
    </row>
    <row r="717" spans="1:6" ht="12.75" customHeight="1">
      <c r="A717" s="55">
        <v>31215</v>
      </c>
      <c r="B717" s="87" t="s">
        <v>1410</v>
      </c>
      <c r="C717" s="52" t="s">
        <v>1411</v>
      </c>
      <c r="D717" s="244"/>
      <c r="E717" s="244"/>
      <c r="F717" s="54" t="str">
        <f t="shared" si="187"/>
        <v>-</v>
      </c>
    </row>
    <row r="718" spans="1:6" ht="12.75" customHeight="1">
      <c r="A718" s="55">
        <v>32121</v>
      </c>
      <c r="B718" s="87" t="s">
        <v>1412</v>
      </c>
      <c r="C718" s="52" t="s">
        <v>1413</v>
      </c>
      <c r="D718" s="244">
        <v>80800</v>
      </c>
      <c r="E718" s="244">
        <v>44218.720000000001</v>
      </c>
      <c r="F718" s="54">
        <f t="shared" si="187"/>
        <v>54.726138613861387</v>
      </c>
    </row>
    <row r="719" spans="1:6" ht="12.75" customHeight="1">
      <c r="A719" s="55" t="s">
        <v>1414</v>
      </c>
      <c r="B719" s="87" t="s">
        <v>1415</v>
      </c>
      <c r="C719" s="52" t="s">
        <v>1414</v>
      </c>
      <c r="D719" s="244"/>
      <c r="E719" s="244"/>
      <c r="F719" s="54" t="str">
        <f t="shared" si="187"/>
        <v>-</v>
      </c>
    </row>
    <row r="720" spans="1:6" ht="12.75" customHeight="1">
      <c r="A720" s="55" t="s">
        <v>1416</v>
      </c>
      <c r="B720" s="87" t="s">
        <v>1417</v>
      </c>
      <c r="C720" s="52" t="s">
        <v>1416</v>
      </c>
      <c r="D720" s="244">
        <v>11875</v>
      </c>
      <c r="E720" s="244">
        <v>17897</v>
      </c>
      <c r="F720" s="54">
        <f t="shared" si="187"/>
        <v>150.71157894736842</v>
      </c>
    </row>
    <row r="721" spans="1:6" ht="12.75" customHeight="1">
      <c r="A721" s="55" t="s">
        <v>1418</v>
      </c>
      <c r="B721" s="87" t="s">
        <v>1419</v>
      </c>
      <c r="C721" s="52" t="s">
        <v>1418</v>
      </c>
      <c r="D721" s="244"/>
      <c r="E721" s="244"/>
      <c r="F721" s="54" t="str">
        <f t="shared" si="187"/>
        <v>-</v>
      </c>
    </row>
    <row r="722" spans="1:6" ht="12.75" customHeight="1">
      <c r="A722" s="55" t="s">
        <v>1420</v>
      </c>
      <c r="B722" s="87" t="s">
        <v>1421</v>
      </c>
      <c r="C722" s="52" t="s">
        <v>1420</v>
      </c>
      <c r="D722" s="244"/>
      <c r="E722" s="244"/>
      <c r="F722" s="54" t="str">
        <f t="shared" si="187"/>
        <v>-</v>
      </c>
    </row>
    <row r="723" spans="1:6" ht="12.75" customHeight="1">
      <c r="A723" s="55" t="s">
        <v>1422</v>
      </c>
      <c r="B723" s="87" t="s">
        <v>1423</v>
      </c>
      <c r="C723" s="52" t="s">
        <v>1422</v>
      </c>
      <c r="D723" s="244">
        <v>8339</v>
      </c>
      <c r="E723" s="244">
        <v>216696.94</v>
      </c>
      <c r="F723" s="54">
        <f t="shared" si="187"/>
        <v>2598.5962345604989</v>
      </c>
    </row>
    <row r="724" spans="1:6" ht="12.75" customHeight="1">
      <c r="A724" s="55" t="s">
        <v>1424</v>
      </c>
      <c r="B724" s="87" t="s">
        <v>1425</v>
      </c>
      <c r="C724" s="52" t="s">
        <v>1424</v>
      </c>
      <c r="D724" s="244">
        <v>810092</v>
      </c>
      <c r="E724" s="244">
        <v>69250</v>
      </c>
      <c r="F724" s="54">
        <f t="shared" si="187"/>
        <v>8.5484117853280868</v>
      </c>
    </row>
    <row r="725" spans="1:6" ht="12.75" customHeight="1">
      <c r="A725" s="55">
        <v>32911</v>
      </c>
      <c r="B725" s="87" t="s">
        <v>1426</v>
      </c>
      <c r="C725" s="52" t="s">
        <v>1427</v>
      </c>
      <c r="D725" s="244">
        <v>108641</v>
      </c>
      <c r="E725" s="244">
        <v>61008.58</v>
      </c>
      <c r="F725" s="54">
        <f t="shared" ref="F725:F979" si="189">IF(D725&lt;&gt;0,IF(E725/D725&gt;=100,"&gt;&gt;100",E725/D725*100),"-")</f>
        <v>56.156128901611737</v>
      </c>
    </row>
    <row r="726" spans="1:6" ht="12.75" customHeight="1">
      <c r="A726" s="55" t="s">
        <v>1428</v>
      </c>
      <c r="B726" s="87" t="s">
        <v>1429</v>
      </c>
      <c r="C726" s="52" t="s">
        <v>1428</v>
      </c>
      <c r="D726" s="244">
        <v>70563</v>
      </c>
      <c r="E726" s="244">
        <v>63531.45</v>
      </c>
      <c r="F726" s="54">
        <f t="shared" si="189"/>
        <v>90.035075039326557</v>
      </c>
    </row>
    <row r="727" spans="1:6" ht="12.75" customHeight="1">
      <c r="A727" s="55">
        <v>34111</v>
      </c>
      <c r="B727" s="87" t="s">
        <v>1430</v>
      </c>
      <c r="C727" s="52" t="s">
        <v>1431</v>
      </c>
      <c r="D727" s="244"/>
      <c r="E727" s="244"/>
      <c r="F727" s="54" t="str">
        <f t="shared" si="189"/>
        <v>-</v>
      </c>
    </row>
    <row r="728" spans="1:6" ht="12.75" customHeight="1">
      <c r="A728" s="55">
        <v>34112</v>
      </c>
      <c r="B728" s="87" t="s">
        <v>1432</v>
      </c>
      <c r="C728" s="52" t="s">
        <v>1433</v>
      </c>
      <c r="D728" s="244"/>
      <c r="E728" s="244"/>
      <c r="F728" s="54" t="str">
        <f t="shared" si="189"/>
        <v>-</v>
      </c>
    </row>
    <row r="729" spans="1:6" ht="12.75" customHeight="1">
      <c r="A729" s="55">
        <v>34121</v>
      </c>
      <c r="B729" s="87" t="s">
        <v>1434</v>
      </c>
      <c r="C729" s="52" t="s">
        <v>1435</v>
      </c>
      <c r="D729" s="244"/>
      <c r="E729" s="244"/>
      <c r="F729" s="54" t="str">
        <f t="shared" si="189"/>
        <v>-</v>
      </c>
    </row>
    <row r="730" spans="1:6" ht="12.75" customHeight="1">
      <c r="A730" s="55">
        <v>34122</v>
      </c>
      <c r="B730" s="87" t="s">
        <v>1436</v>
      </c>
      <c r="C730" s="52" t="s">
        <v>1437</v>
      </c>
      <c r="D730" s="244"/>
      <c r="E730" s="244"/>
      <c r="F730" s="54" t="str">
        <f t="shared" si="189"/>
        <v>-</v>
      </c>
    </row>
    <row r="731" spans="1:6" ht="12.75" customHeight="1">
      <c r="A731" s="55">
        <v>34131</v>
      </c>
      <c r="B731" s="87" t="s">
        <v>1438</v>
      </c>
      <c r="C731" s="52" t="s">
        <v>1439</v>
      </c>
      <c r="D731" s="244"/>
      <c r="E731" s="244"/>
      <c r="F731" s="54" t="str">
        <f t="shared" si="189"/>
        <v>-</v>
      </c>
    </row>
    <row r="732" spans="1:6" ht="12.75" customHeight="1">
      <c r="A732" s="55">
        <v>34132</v>
      </c>
      <c r="B732" s="87" t="s">
        <v>1440</v>
      </c>
      <c r="C732" s="52" t="s">
        <v>1441</v>
      </c>
      <c r="D732" s="244"/>
      <c r="E732" s="244"/>
      <c r="F732" s="54" t="str">
        <f t="shared" si="189"/>
        <v>-</v>
      </c>
    </row>
    <row r="733" spans="1:6" ht="12.75" customHeight="1">
      <c r="A733" s="55">
        <v>34191</v>
      </c>
      <c r="B733" s="87" t="s">
        <v>1442</v>
      </c>
      <c r="C733" s="52" t="s">
        <v>1443</v>
      </c>
      <c r="D733" s="244"/>
      <c r="E733" s="244"/>
      <c r="F733" s="54" t="str">
        <f t="shared" si="189"/>
        <v>-</v>
      </c>
    </row>
    <row r="734" spans="1:6" ht="12.75" customHeight="1">
      <c r="A734" s="55">
        <v>34192</v>
      </c>
      <c r="B734" s="87" t="s">
        <v>1444</v>
      </c>
      <c r="C734" s="52" t="s">
        <v>1445</v>
      </c>
      <c r="D734" s="244"/>
      <c r="E734" s="244"/>
      <c r="F734" s="54" t="str">
        <f t="shared" si="189"/>
        <v>-</v>
      </c>
    </row>
    <row r="735" spans="1:6" ht="12.75" customHeight="1">
      <c r="A735" s="55">
        <v>34213</v>
      </c>
      <c r="B735" s="87" t="s">
        <v>1446</v>
      </c>
      <c r="C735" s="52" t="s">
        <v>1447</v>
      </c>
      <c r="D735" s="244"/>
      <c r="E735" s="244"/>
      <c r="F735" s="54" t="str">
        <f t="shared" si="189"/>
        <v>-</v>
      </c>
    </row>
    <row r="736" spans="1:6" ht="12.75" customHeight="1">
      <c r="A736" s="55">
        <v>34214</v>
      </c>
      <c r="B736" s="87" t="s">
        <v>1448</v>
      </c>
      <c r="C736" s="52" t="s">
        <v>1449</v>
      </c>
      <c r="D736" s="244"/>
      <c r="E736" s="244"/>
      <c r="F736" s="54" t="str">
        <f t="shared" si="189"/>
        <v>-</v>
      </c>
    </row>
    <row r="737" spans="1:6" ht="12.75" customHeight="1">
      <c r="A737" s="55">
        <v>34215</v>
      </c>
      <c r="B737" s="87" t="s">
        <v>1450</v>
      </c>
      <c r="C737" s="52" t="s">
        <v>1451</v>
      </c>
      <c r="D737" s="244"/>
      <c r="E737" s="244"/>
      <c r="F737" s="54" t="str">
        <f t="shared" si="189"/>
        <v>-</v>
      </c>
    </row>
    <row r="738" spans="1:6" ht="12.75" customHeight="1">
      <c r="A738" s="55">
        <v>34216</v>
      </c>
      <c r="B738" s="87" t="s">
        <v>1452</v>
      </c>
      <c r="C738" s="52" t="s">
        <v>1453</v>
      </c>
      <c r="D738" s="244"/>
      <c r="E738" s="244"/>
      <c r="F738" s="54" t="str">
        <f t="shared" si="189"/>
        <v>-</v>
      </c>
    </row>
    <row r="739" spans="1:6" ht="12.75" customHeight="1">
      <c r="A739" s="55">
        <v>34222</v>
      </c>
      <c r="B739" s="87" t="s">
        <v>1454</v>
      </c>
      <c r="C739" s="52" t="s">
        <v>1455</v>
      </c>
      <c r="D739" s="244">
        <v>66967</v>
      </c>
      <c r="E739" s="244">
        <v>60930.14</v>
      </c>
      <c r="F739" s="54">
        <f t="shared" si="189"/>
        <v>90.985321128316926</v>
      </c>
    </row>
    <row r="740" spans="1:6" ht="12.75" customHeight="1">
      <c r="A740" s="55">
        <v>34223</v>
      </c>
      <c r="B740" s="87" t="s">
        <v>1456</v>
      </c>
      <c r="C740" s="52" t="s">
        <v>1457</v>
      </c>
      <c r="D740" s="244"/>
      <c r="E740" s="244"/>
      <c r="F740" s="54" t="str">
        <f t="shared" si="189"/>
        <v>-</v>
      </c>
    </row>
    <row r="741" spans="1:6" ht="24">
      <c r="A741" s="55">
        <v>34224</v>
      </c>
      <c r="B741" s="87" t="s">
        <v>1458</v>
      </c>
      <c r="C741" s="52" t="s">
        <v>1459</v>
      </c>
      <c r="D741" s="244"/>
      <c r="E741" s="244"/>
      <c r="F741" s="54" t="str">
        <f t="shared" si="189"/>
        <v>-</v>
      </c>
    </row>
    <row r="742" spans="1:6" ht="24">
      <c r="A742" s="55">
        <v>34233</v>
      </c>
      <c r="B742" s="87" t="s">
        <v>1460</v>
      </c>
      <c r="C742" s="52" t="s">
        <v>1461</v>
      </c>
      <c r="D742" s="244"/>
      <c r="E742" s="244"/>
      <c r="F742" s="54" t="str">
        <f t="shared" si="189"/>
        <v>-</v>
      </c>
    </row>
    <row r="743" spans="1:6" ht="24">
      <c r="A743" s="55">
        <v>34234</v>
      </c>
      <c r="B743" s="234" t="s">
        <v>1462</v>
      </c>
      <c r="C743" s="52" t="s">
        <v>1463</v>
      </c>
      <c r="D743" s="244"/>
      <c r="E743" s="244"/>
      <c r="F743" s="54" t="str">
        <f t="shared" si="189"/>
        <v>-</v>
      </c>
    </row>
    <row r="744" spans="1:6" ht="24">
      <c r="A744" s="55">
        <v>34235</v>
      </c>
      <c r="B744" s="234" t="s">
        <v>1464</v>
      </c>
      <c r="C744" s="52" t="s">
        <v>1465</v>
      </c>
      <c r="D744" s="244"/>
      <c r="E744" s="244"/>
      <c r="F744" s="54" t="str">
        <f t="shared" si="189"/>
        <v>-</v>
      </c>
    </row>
    <row r="745" spans="1:6" ht="12.75" customHeight="1">
      <c r="A745" s="55">
        <v>34236</v>
      </c>
      <c r="B745" s="87" t="s">
        <v>1466</v>
      </c>
      <c r="C745" s="52" t="s">
        <v>1467</v>
      </c>
      <c r="D745" s="244"/>
      <c r="E745" s="244"/>
      <c r="F745" s="54" t="str">
        <f t="shared" si="189"/>
        <v>-</v>
      </c>
    </row>
    <row r="746" spans="1:6" ht="12.75" customHeight="1">
      <c r="A746" s="55">
        <v>34237</v>
      </c>
      <c r="B746" s="87" t="s">
        <v>1468</v>
      </c>
      <c r="C746" s="52" t="s">
        <v>1469</v>
      </c>
      <c r="D746" s="244"/>
      <c r="E746" s="244"/>
      <c r="F746" s="54" t="str">
        <f t="shared" si="189"/>
        <v>-</v>
      </c>
    </row>
    <row r="747" spans="1:6" ht="12.75" customHeight="1">
      <c r="A747" s="55">
        <v>34238</v>
      </c>
      <c r="B747" s="87" t="s">
        <v>1470</v>
      </c>
      <c r="C747" s="52" t="s">
        <v>1471</v>
      </c>
      <c r="D747" s="244"/>
      <c r="E747" s="244"/>
      <c r="F747" s="54" t="str">
        <f t="shared" si="189"/>
        <v>-</v>
      </c>
    </row>
    <row r="748" spans="1:6" ht="24">
      <c r="A748" s="55">
        <v>34273</v>
      </c>
      <c r="B748" s="87" t="s">
        <v>1472</v>
      </c>
      <c r="C748" s="52" t="s">
        <v>1473</v>
      </c>
      <c r="D748" s="244"/>
      <c r="E748" s="244"/>
      <c r="F748" s="54" t="str">
        <f t="shared" si="189"/>
        <v>-</v>
      </c>
    </row>
    <row r="749" spans="1:6" ht="12.75" customHeight="1">
      <c r="A749" s="55">
        <v>34274</v>
      </c>
      <c r="B749" s="87" t="s">
        <v>1474</v>
      </c>
      <c r="C749" s="52" t="s">
        <v>1475</v>
      </c>
      <c r="D749" s="244"/>
      <c r="E749" s="244"/>
      <c r="F749" s="54" t="str">
        <f t="shared" si="189"/>
        <v>-</v>
      </c>
    </row>
    <row r="750" spans="1:6" ht="12.75" customHeight="1">
      <c r="A750" s="55">
        <v>34275</v>
      </c>
      <c r="B750" s="87" t="s">
        <v>1476</v>
      </c>
      <c r="C750" s="52" t="s">
        <v>1477</v>
      </c>
      <c r="D750" s="244"/>
      <c r="E750" s="244"/>
      <c r="F750" s="54" t="str">
        <f t="shared" si="189"/>
        <v>-</v>
      </c>
    </row>
    <row r="751" spans="1:6" ht="12.75" customHeight="1">
      <c r="A751" s="55">
        <v>34281</v>
      </c>
      <c r="B751" s="87" t="s">
        <v>1478</v>
      </c>
      <c r="C751" s="52" t="s">
        <v>1479</v>
      </c>
      <c r="D751" s="244"/>
      <c r="E751" s="244"/>
      <c r="F751" s="54" t="str">
        <f t="shared" si="189"/>
        <v>-</v>
      </c>
    </row>
    <row r="752" spans="1:6" ht="12.75" customHeight="1">
      <c r="A752" s="55">
        <v>34282</v>
      </c>
      <c r="B752" s="87" t="s">
        <v>1480</v>
      </c>
      <c r="C752" s="52" t="s">
        <v>1481</v>
      </c>
      <c r="D752" s="244"/>
      <c r="E752" s="244"/>
      <c r="F752" s="54" t="str">
        <f t="shared" si="189"/>
        <v>-</v>
      </c>
    </row>
    <row r="753" spans="1:6" ht="12.75" customHeight="1">
      <c r="A753" s="55">
        <v>34283</v>
      </c>
      <c r="B753" s="87" t="s">
        <v>1482</v>
      </c>
      <c r="C753" s="52" t="s">
        <v>1483</v>
      </c>
      <c r="D753" s="244"/>
      <c r="E753" s="244"/>
      <c r="F753" s="54" t="str">
        <f t="shared" si="189"/>
        <v>-</v>
      </c>
    </row>
    <row r="754" spans="1:6" ht="12.75" customHeight="1">
      <c r="A754" s="55">
        <v>34284</v>
      </c>
      <c r="B754" s="87" t="s">
        <v>1484</v>
      </c>
      <c r="C754" s="52" t="s">
        <v>1485</v>
      </c>
      <c r="D754" s="244"/>
      <c r="E754" s="244"/>
      <c r="F754" s="54" t="str">
        <f t="shared" si="189"/>
        <v>-</v>
      </c>
    </row>
    <row r="755" spans="1:6" ht="12.75" customHeight="1">
      <c r="A755" s="55">
        <v>34285</v>
      </c>
      <c r="B755" s="87" t="s">
        <v>1486</v>
      </c>
      <c r="C755" s="52" t="s">
        <v>1487</v>
      </c>
      <c r="D755" s="244"/>
      <c r="E755" s="244"/>
      <c r="F755" s="54" t="str">
        <f t="shared" si="189"/>
        <v>-</v>
      </c>
    </row>
    <row r="756" spans="1:6" ht="24">
      <c r="A756" s="55">
        <v>34286</v>
      </c>
      <c r="B756" s="234" t="s">
        <v>1488</v>
      </c>
      <c r="C756" s="52" t="s">
        <v>1489</v>
      </c>
      <c r="D756" s="244"/>
      <c r="E756" s="244"/>
      <c r="F756" s="54" t="str">
        <f t="shared" si="189"/>
        <v>-</v>
      </c>
    </row>
    <row r="757" spans="1:6" ht="24">
      <c r="A757" s="55">
        <v>34287</v>
      </c>
      <c r="B757" s="87" t="s">
        <v>1490</v>
      </c>
      <c r="C757" s="52" t="s">
        <v>1491</v>
      </c>
      <c r="D757" s="244"/>
      <c r="E757" s="244"/>
      <c r="F757" s="54" t="str">
        <f t="shared" si="189"/>
        <v>-</v>
      </c>
    </row>
    <row r="758" spans="1:6" ht="12.75" customHeight="1">
      <c r="A758" s="55">
        <v>34341</v>
      </c>
      <c r="B758" s="87" t="s">
        <v>1492</v>
      </c>
      <c r="C758" s="52" t="s">
        <v>1493</v>
      </c>
      <c r="D758" s="244"/>
      <c r="E758" s="244">
        <v>10000</v>
      </c>
      <c r="F758" s="54" t="str">
        <f t="shared" si="189"/>
        <v>-</v>
      </c>
    </row>
    <row r="759" spans="1:6" ht="12.75" customHeight="1">
      <c r="A759" s="55">
        <v>35231</v>
      </c>
      <c r="B759" s="87" t="s">
        <v>1494</v>
      </c>
      <c r="C759" s="52" t="s">
        <v>1495</v>
      </c>
      <c r="D759" s="244">
        <v>36245</v>
      </c>
      <c r="E759" s="244">
        <v>15500</v>
      </c>
      <c r="F759" s="54">
        <f t="shared" si="189"/>
        <v>42.764519244033664</v>
      </c>
    </row>
    <row r="760" spans="1:6" ht="12.75" customHeight="1">
      <c r="A760" s="55">
        <v>35232</v>
      </c>
      <c r="B760" s="87" t="s">
        <v>1496</v>
      </c>
      <c r="C760" s="52" t="s">
        <v>1497</v>
      </c>
      <c r="D760" s="244"/>
      <c r="E760" s="244"/>
      <c r="F760" s="54" t="str">
        <f t="shared" si="189"/>
        <v>-</v>
      </c>
    </row>
    <row r="761" spans="1:6" ht="12.75" customHeight="1">
      <c r="A761" s="55">
        <v>36313</v>
      </c>
      <c r="B761" s="87" t="s">
        <v>1498</v>
      </c>
      <c r="C761" s="52" t="s">
        <v>1499</v>
      </c>
      <c r="D761" s="244"/>
      <c r="E761" s="244"/>
      <c r="F761" s="54" t="str">
        <f t="shared" si="189"/>
        <v>-</v>
      </c>
    </row>
    <row r="762" spans="1:6" ht="12.75" customHeight="1">
      <c r="A762" s="55">
        <v>36314</v>
      </c>
      <c r="B762" s="87" t="s">
        <v>1500</v>
      </c>
      <c r="C762" s="52" t="s">
        <v>1501</v>
      </c>
      <c r="D762" s="244"/>
      <c r="E762" s="244"/>
      <c r="F762" s="54" t="str">
        <f t="shared" si="189"/>
        <v>-</v>
      </c>
    </row>
    <row r="763" spans="1:6" ht="12.75" customHeight="1">
      <c r="A763" s="55">
        <v>36315</v>
      </c>
      <c r="B763" s="87" t="s">
        <v>1502</v>
      </c>
      <c r="C763" s="52" t="s">
        <v>1503</v>
      </c>
      <c r="D763" s="244"/>
      <c r="E763" s="244"/>
      <c r="F763" s="54" t="str">
        <f t="shared" si="189"/>
        <v>-</v>
      </c>
    </row>
    <row r="764" spans="1:6" ht="12.75" customHeight="1">
      <c r="A764" s="55">
        <v>36316</v>
      </c>
      <c r="B764" s="87" t="s">
        <v>1504</v>
      </c>
      <c r="C764" s="52" t="s">
        <v>1505</v>
      </c>
      <c r="D764" s="244"/>
      <c r="E764" s="244"/>
      <c r="F764" s="54" t="str">
        <f t="shared" si="189"/>
        <v>-</v>
      </c>
    </row>
    <row r="765" spans="1:6" ht="12.75" customHeight="1">
      <c r="A765" s="55">
        <v>36317</v>
      </c>
      <c r="B765" s="87" t="s">
        <v>1506</v>
      </c>
      <c r="C765" s="52" t="s">
        <v>1507</v>
      </c>
      <c r="D765" s="244"/>
      <c r="E765" s="244"/>
      <c r="F765" s="54" t="str">
        <f t="shared" si="189"/>
        <v>-</v>
      </c>
    </row>
    <row r="766" spans="1:6" ht="12.75" customHeight="1">
      <c r="A766" s="55">
        <v>36318</v>
      </c>
      <c r="B766" s="87" t="s">
        <v>1508</v>
      </c>
      <c r="C766" s="52" t="s">
        <v>1509</v>
      </c>
      <c r="D766" s="244"/>
      <c r="E766" s="244"/>
      <c r="F766" s="54" t="str">
        <f t="shared" si="189"/>
        <v>-</v>
      </c>
    </row>
    <row r="767" spans="1:6" ht="24">
      <c r="A767" s="55">
        <v>36319</v>
      </c>
      <c r="B767" s="234" t="s">
        <v>1510</v>
      </c>
      <c r="C767" s="52" t="s">
        <v>1511</v>
      </c>
      <c r="D767" s="244"/>
      <c r="E767" s="244"/>
      <c r="F767" s="54" t="str">
        <f t="shared" si="189"/>
        <v>-</v>
      </c>
    </row>
    <row r="768" spans="1:6" ht="12.75" customHeight="1">
      <c r="A768" s="55">
        <v>36323</v>
      </c>
      <c r="B768" s="87" t="s">
        <v>1512</v>
      </c>
      <c r="C768" s="52" t="s">
        <v>1513</v>
      </c>
      <c r="D768" s="244">
        <v>1398</v>
      </c>
      <c r="E768" s="244"/>
      <c r="F768" s="54">
        <f t="shared" si="189"/>
        <v>0</v>
      </c>
    </row>
    <row r="769" spans="1:6" ht="12.75" customHeight="1">
      <c r="A769" s="55">
        <v>36324</v>
      </c>
      <c r="B769" s="87" t="s">
        <v>1514</v>
      </c>
      <c r="C769" s="52" t="s">
        <v>1515</v>
      </c>
      <c r="D769" s="244"/>
      <c r="E769" s="244"/>
      <c r="F769" s="54" t="str">
        <f t="shared" si="189"/>
        <v>-</v>
      </c>
    </row>
    <row r="770" spans="1:6" ht="12.75" customHeight="1">
      <c r="A770" s="55">
        <v>36325</v>
      </c>
      <c r="B770" s="87" t="s">
        <v>1516</v>
      </c>
      <c r="C770" s="52" t="s">
        <v>1517</v>
      </c>
      <c r="D770" s="244"/>
      <c r="E770" s="244"/>
      <c r="F770" s="54" t="str">
        <f t="shared" si="189"/>
        <v>-</v>
      </c>
    </row>
    <row r="771" spans="1:6" ht="12.75" customHeight="1">
      <c r="A771" s="55">
        <v>36326</v>
      </c>
      <c r="B771" s="87" t="s">
        <v>1518</v>
      </c>
      <c r="C771" s="52" t="s">
        <v>1519</v>
      </c>
      <c r="D771" s="244"/>
      <c r="E771" s="244"/>
      <c r="F771" s="54" t="str">
        <f t="shared" si="189"/>
        <v>-</v>
      </c>
    </row>
    <row r="772" spans="1:6" ht="12.75" customHeight="1">
      <c r="A772" s="55">
        <v>36327</v>
      </c>
      <c r="B772" s="87" t="s">
        <v>1520</v>
      </c>
      <c r="C772" s="52" t="s">
        <v>1521</v>
      </c>
      <c r="D772" s="244"/>
      <c r="E772" s="244"/>
      <c r="F772" s="54" t="str">
        <f t="shared" si="189"/>
        <v>-</v>
      </c>
    </row>
    <row r="773" spans="1:6" ht="24">
      <c r="A773" s="55">
        <v>36328</v>
      </c>
      <c r="B773" s="87" t="s">
        <v>1522</v>
      </c>
      <c r="C773" s="52" t="s">
        <v>1523</v>
      </c>
      <c r="D773" s="244"/>
      <c r="E773" s="244"/>
      <c r="F773" s="54" t="str">
        <f t="shared" si="189"/>
        <v>-</v>
      </c>
    </row>
    <row r="774" spans="1:6" ht="24">
      <c r="A774" s="55">
        <v>36329</v>
      </c>
      <c r="B774" s="234" t="s">
        <v>1524</v>
      </c>
      <c r="C774" s="52" t="s">
        <v>1525</v>
      </c>
      <c r="D774" s="244"/>
      <c r="E774" s="244"/>
      <c r="F774" s="54" t="str">
        <f t="shared" si="189"/>
        <v>-</v>
      </c>
    </row>
    <row r="775" spans="1:6" ht="12.75" customHeight="1">
      <c r="A775" s="55" t="s">
        <v>1526</v>
      </c>
      <c r="B775" s="234" t="s">
        <v>1527</v>
      </c>
      <c r="C775" s="56" t="s">
        <v>1526</v>
      </c>
      <c r="D775" s="244"/>
      <c r="E775" s="244"/>
      <c r="F775" s="54" t="str">
        <f t="shared" si="189"/>
        <v>-</v>
      </c>
    </row>
    <row r="776" spans="1:6" ht="12.75" customHeight="1">
      <c r="A776" s="55" t="s">
        <v>1528</v>
      </c>
      <c r="B776" s="234" t="s">
        <v>1529</v>
      </c>
      <c r="C776" s="56" t="s">
        <v>1528</v>
      </c>
      <c r="D776" s="244"/>
      <c r="E776" s="244"/>
      <c r="F776" s="54" t="str">
        <f t="shared" si="189"/>
        <v>-</v>
      </c>
    </row>
    <row r="777" spans="1:6" ht="12.75" customHeight="1">
      <c r="A777" s="55" t="s">
        <v>1530</v>
      </c>
      <c r="B777" s="234" t="s">
        <v>1531</v>
      </c>
      <c r="C777" s="56" t="s">
        <v>1530</v>
      </c>
      <c r="D777" s="244"/>
      <c r="E777" s="244"/>
      <c r="F777" s="54" t="str">
        <f t="shared" si="189"/>
        <v>-</v>
      </c>
    </row>
    <row r="778" spans="1:6" ht="12.75" customHeight="1">
      <c r="A778" s="55" t="s">
        <v>1532</v>
      </c>
      <c r="B778" s="234" t="s">
        <v>1533</v>
      </c>
      <c r="C778" s="56" t="s">
        <v>1532</v>
      </c>
      <c r="D778" s="244"/>
      <c r="E778" s="244"/>
      <c r="F778" s="54" t="str">
        <f t="shared" si="189"/>
        <v>-</v>
      </c>
    </row>
    <row r="779" spans="1:6" ht="24">
      <c r="A779" s="55" t="s">
        <v>1534</v>
      </c>
      <c r="B779" s="234" t="s">
        <v>1535</v>
      </c>
      <c r="C779" s="56" t="s">
        <v>1534</v>
      </c>
      <c r="D779" s="244"/>
      <c r="E779" s="244"/>
      <c r="F779" s="54" t="str">
        <f t="shared" si="189"/>
        <v>-</v>
      </c>
    </row>
    <row r="780" spans="1:6" ht="24">
      <c r="A780" s="55" t="s">
        <v>1536</v>
      </c>
      <c r="B780" s="234" t="s">
        <v>1537</v>
      </c>
      <c r="C780" s="56" t="s">
        <v>1536</v>
      </c>
      <c r="D780" s="244"/>
      <c r="E780" s="244"/>
      <c r="F780" s="54" t="str">
        <f t="shared" si="189"/>
        <v>-</v>
      </c>
    </row>
    <row r="781" spans="1:6" ht="12.75" customHeight="1">
      <c r="A781" s="55" t="s">
        <v>1538</v>
      </c>
      <c r="B781" s="234" t="s">
        <v>1539</v>
      </c>
      <c r="C781" s="56" t="s">
        <v>1538</v>
      </c>
      <c r="D781" s="244"/>
      <c r="E781" s="244"/>
      <c r="F781" s="54" t="str">
        <f t="shared" si="189"/>
        <v>-</v>
      </c>
    </row>
    <row r="782" spans="1:6" ht="24">
      <c r="A782" s="55" t="s">
        <v>1540</v>
      </c>
      <c r="B782" s="234" t="s">
        <v>1541</v>
      </c>
      <c r="C782" s="56" t="s">
        <v>1540</v>
      </c>
      <c r="D782" s="244"/>
      <c r="E782" s="244"/>
      <c r="F782" s="54" t="str">
        <f t="shared" si="189"/>
        <v>-</v>
      </c>
    </row>
    <row r="783" spans="1:6" ht="12.75" customHeight="1">
      <c r="A783" s="55" t="s">
        <v>1542</v>
      </c>
      <c r="B783" s="234" t="s">
        <v>1543</v>
      </c>
      <c r="C783" s="56" t="s">
        <v>1542</v>
      </c>
      <c r="D783" s="244"/>
      <c r="E783" s="244"/>
      <c r="F783" s="54" t="str">
        <f t="shared" si="189"/>
        <v>-</v>
      </c>
    </row>
    <row r="784" spans="1:6" ht="12.75" customHeight="1">
      <c r="A784" s="55" t="s">
        <v>1544</v>
      </c>
      <c r="B784" s="234" t="s">
        <v>1545</v>
      </c>
      <c r="C784" s="56" t="s">
        <v>1544</v>
      </c>
      <c r="D784" s="244"/>
      <c r="E784" s="244"/>
      <c r="F784" s="54" t="str">
        <f t="shared" si="189"/>
        <v>-</v>
      </c>
    </row>
    <row r="785" spans="1:6" ht="24">
      <c r="A785" s="55" t="s">
        <v>1546</v>
      </c>
      <c r="B785" s="234" t="s">
        <v>1547</v>
      </c>
      <c r="C785" s="56" t="s">
        <v>1546</v>
      </c>
      <c r="D785" s="244"/>
      <c r="E785" s="244"/>
      <c r="F785" s="54" t="str">
        <f t="shared" si="189"/>
        <v>-</v>
      </c>
    </row>
    <row r="786" spans="1:6" ht="24">
      <c r="A786" s="55" t="s">
        <v>1548</v>
      </c>
      <c r="B786" s="234" t="s">
        <v>1549</v>
      </c>
      <c r="C786" s="56" t="s">
        <v>1548</v>
      </c>
      <c r="D786" s="244"/>
      <c r="E786" s="244"/>
      <c r="F786" s="54" t="str">
        <f t="shared" si="189"/>
        <v>-</v>
      </c>
    </row>
    <row r="787" spans="1:6" ht="24">
      <c r="A787" s="55" t="s">
        <v>1550</v>
      </c>
      <c r="B787" s="234" t="s">
        <v>1551</v>
      </c>
      <c r="C787" s="56" t="s">
        <v>1550</v>
      </c>
      <c r="D787" s="244"/>
      <c r="E787" s="244"/>
      <c r="F787" s="54" t="str">
        <f t="shared" si="189"/>
        <v>-</v>
      </c>
    </row>
    <row r="788" spans="1:6" ht="24">
      <c r="A788" s="55" t="s">
        <v>1552</v>
      </c>
      <c r="B788" s="234" t="s">
        <v>1553</v>
      </c>
      <c r="C788" s="56" t="s">
        <v>1552</v>
      </c>
      <c r="D788" s="244"/>
      <c r="E788" s="244"/>
      <c r="F788" s="54" t="str">
        <f t="shared" si="189"/>
        <v>-</v>
      </c>
    </row>
    <row r="789" spans="1:6" ht="24">
      <c r="A789" s="55" t="s">
        <v>1554</v>
      </c>
      <c r="B789" s="234" t="s">
        <v>1555</v>
      </c>
      <c r="C789" s="56" t="s">
        <v>1554</v>
      </c>
      <c r="D789" s="244"/>
      <c r="E789" s="244"/>
      <c r="F789" s="54" t="str">
        <f t="shared" si="189"/>
        <v>-</v>
      </c>
    </row>
    <row r="790" spans="1:6" ht="24">
      <c r="A790" s="55" t="s">
        <v>1556</v>
      </c>
      <c r="B790" s="87" t="s">
        <v>1557</v>
      </c>
      <c r="C790" s="52" t="s">
        <v>1556</v>
      </c>
      <c r="D790" s="244"/>
      <c r="E790" s="244"/>
      <c r="F790" s="54" t="str">
        <f t="shared" si="189"/>
        <v>-</v>
      </c>
    </row>
    <row r="791" spans="1:6" ht="24">
      <c r="A791" s="55" t="s">
        <v>1558</v>
      </c>
      <c r="B791" s="87" t="s">
        <v>1559</v>
      </c>
      <c r="C791" s="52" t="s">
        <v>1558</v>
      </c>
      <c r="D791" s="244"/>
      <c r="E791" s="244"/>
      <c r="F791" s="54" t="str">
        <f t="shared" si="189"/>
        <v>-</v>
      </c>
    </row>
    <row r="792" spans="1:6" ht="24">
      <c r="A792" s="55" t="s">
        <v>1560</v>
      </c>
      <c r="B792" s="87" t="s">
        <v>1561</v>
      </c>
      <c r="C792" s="52" t="s">
        <v>1560</v>
      </c>
      <c r="D792" s="244"/>
      <c r="E792" s="244"/>
      <c r="F792" s="54" t="str">
        <f t="shared" si="189"/>
        <v>-</v>
      </c>
    </row>
    <row r="793" spans="1:6" ht="24">
      <c r="A793" s="55" t="s">
        <v>1562</v>
      </c>
      <c r="B793" s="87" t="s">
        <v>1563</v>
      </c>
      <c r="C793" s="52" t="s">
        <v>1562</v>
      </c>
      <c r="D793" s="244"/>
      <c r="E793" s="244"/>
      <c r="F793" s="54" t="str">
        <f t="shared" si="189"/>
        <v>-</v>
      </c>
    </row>
    <row r="794" spans="1:6" ht="12.75" customHeight="1">
      <c r="A794" s="55" t="s">
        <v>1564</v>
      </c>
      <c r="B794" s="87" t="s">
        <v>1565</v>
      </c>
      <c r="C794" s="52" t="s">
        <v>1564</v>
      </c>
      <c r="D794" s="244"/>
      <c r="E794" s="244"/>
      <c r="F794" s="54" t="str">
        <f t="shared" si="189"/>
        <v>-</v>
      </c>
    </row>
    <row r="795" spans="1:6" ht="12.75" customHeight="1">
      <c r="A795" s="55" t="s">
        <v>1566</v>
      </c>
      <c r="B795" s="87" t="s">
        <v>1567</v>
      </c>
      <c r="C795" s="52" t="s">
        <v>1566</v>
      </c>
      <c r="D795" s="244"/>
      <c r="E795" s="244"/>
      <c r="F795" s="54" t="str">
        <f t="shared" si="189"/>
        <v>-</v>
      </c>
    </row>
    <row r="796" spans="1:6" ht="12.75" customHeight="1">
      <c r="A796" s="55" t="s">
        <v>1568</v>
      </c>
      <c r="B796" s="87" t="s">
        <v>1569</v>
      </c>
      <c r="C796" s="52" t="s">
        <v>1568</v>
      </c>
      <c r="D796" s="244"/>
      <c r="E796" s="244"/>
      <c r="F796" s="54" t="str">
        <f t="shared" si="189"/>
        <v>-</v>
      </c>
    </row>
    <row r="797" spans="1:6" ht="24">
      <c r="A797" s="55" t="s">
        <v>1570</v>
      </c>
      <c r="B797" s="87" t="s">
        <v>1571</v>
      </c>
      <c r="C797" s="52" t="s">
        <v>1570</v>
      </c>
      <c r="D797" s="244"/>
      <c r="E797" s="244"/>
      <c r="F797" s="54" t="str">
        <f t="shared" si="189"/>
        <v>-</v>
      </c>
    </row>
    <row r="798" spans="1:6" ht="24">
      <c r="A798" s="55" t="s">
        <v>1572</v>
      </c>
      <c r="B798" s="87" t="s">
        <v>1573</v>
      </c>
      <c r="C798" s="52" t="s">
        <v>1572</v>
      </c>
      <c r="D798" s="244"/>
      <c r="E798" s="244"/>
      <c r="F798" s="54" t="str">
        <f t="shared" si="189"/>
        <v>-</v>
      </c>
    </row>
    <row r="799" spans="1:6" ht="24">
      <c r="A799" s="55" t="s">
        <v>1574</v>
      </c>
      <c r="B799" s="87" t="s">
        <v>1575</v>
      </c>
      <c r="C799" s="52" t="s">
        <v>1574</v>
      </c>
      <c r="D799" s="244"/>
      <c r="E799" s="244"/>
      <c r="F799" s="54" t="str">
        <f t="shared" si="189"/>
        <v>-</v>
      </c>
    </row>
    <row r="800" spans="1:6" ht="24">
      <c r="A800" s="55" t="s">
        <v>1576</v>
      </c>
      <c r="B800" s="87" t="s">
        <v>1577</v>
      </c>
      <c r="C800" s="52" t="s">
        <v>1576</v>
      </c>
      <c r="D800" s="244"/>
      <c r="E800" s="244"/>
      <c r="F800" s="54" t="str">
        <f t="shared" si="189"/>
        <v>-</v>
      </c>
    </row>
    <row r="801" spans="1:6" ht="24">
      <c r="A801" s="55" t="s">
        <v>1578</v>
      </c>
      <c r="B801" s="87" t="s">
        <v>1579</v>
      </c>
      <c r="C801" s="52" t="s">
        <v>1578</v>
      </c>
      <c r="D801" s="244"/>
      <c r="E801" s="244"/>
      <c r="F801" s="54" t="str">
        <f t="shared" si="189"/>
        <v>-</v>
      </c>
    </row>
    <row r="802" spans="1:6" ht="24">
      <c r="A802" s="55" t="s">
        <v>1580</v>
      </c>
      <c r="B802" s="87" t="s">
        <v>1581</v>
      </c>
      <c r="C802" s="52" t="s">
        <v>1580</v>
      </c>
      <c r="D802" s="244"/>
      <c r="E802" s="244"/>
      <c r="F802" s="54" t="str">
        <f t="shared" si="189"/>
        <v>-</v>
      </c>
    </row>
    <row r="803" spans="1:6" ht="24">
      <c r="A803" s="55" t="s">
        <v>1582</v>
      </c>
      <c r="B803" s="87" t="s">
        <v>1583</v>
      </c>
      <c r="C803" s="52" t="s">
        <v>1582</v>
      </c>
      <c r="D803" s="244"/>
      <c r="E803" s="244"/>
      <c r="F803" s="54" t="str">
        <f t="shared" si="189"/>
        <v>-</v>
      </c>
    </row>
    <row r="804" spans="1:6" ht="12.75" customHeight="1">
      <c r="A804" s="55" t="s">
        <v>1584</v>
      </c>
      <c r="B804" s="87" t="s">
        <v>1585</v>
      </c>
      <c r="C804" s="52" t="s">
        <v>1584</v>
      </c>
      <c r="D804" s="244"/>
      <c r="E804" s="244"/>
      <c r="F804" s="54" t="str">
        <f t="shared" si="189"/>
        <v>-</v>
      </c>
    </row>
    <row r="805" spans="1:6" ht="12.75" customHeight="1">
      <c r="A805" s="55" t="s">
        <v>1586</v>
      </c>
      <c r="B805" s="87" t="s">
        <v>1587</v>
      </c>
      <c r="C805" s="52" t="s">
        <v>1586</v>
      </c>
      <c r="D805" s="244"/>
      <c r="E805" s="244"/>
      <c r="F805" s="54" t="str">
        <f t="shared" si="189"/>
        <v>-</v>
      </c>
    </row>
    <row r="806" spans="1:6" ht="24">
      <c r="A806" s="55" t="s">
        <v>1588</v>
      </c>
      <c r="B806" s="87" t="s">
        <v>1589</v>
      </c>
      <c r="C806" s="52" t="s">
        <v>1588</v>
      </c>
      <c r="D806" s="244"/>
      <c r="E806" s="244"/>
      <c r="F806" s="54" t="str">
        <f t="shared" si="189"/>
        <v>-</v>
      </c>
    </row>
    <row r="807" spans="1:6" ht="24">
      <c r="A807" s="55" t="s">
        <v>1590</v>
      </c>
      <c r="B807" s="87" t="s">
        <v>1591</v>
      </c>
      <c r="C807" s="52" t="s">
        <v>1590</v>
      </c>
      <c r="D807" s="244"/>
      <c r="E807" s="244"/>
      <c r="F807" s="54" t="str">
        <f t="shared" si="189"/>
        <v>-</v>
      </c>
    </row>
    <row r="808" spans="1:6" ht="12.75" customHeight="1">
      <c r="A808" s="55" t="s">
        <v>1592</v>
      </c>
      <c r="B808" s="87" t="s">
        <v>1593</v>
      </c>
      <c r="C808" s="52" t="s">
        <v>1592</v>
      </c>
      <c r="D808" s="244"/>
      <c r="E808" s="244"/>
      <c r="F808" s="54" t="str">
        <f t="shared" si="189"/>
        <v>-</v>
      </c>
    </row>
    <row r="809" spans="1:6" ht="12.75" customHeight="1">
      <c r="A809" s="55" t="s">
        <v>1594</v>
      </c>
      <c r="B809" s="87" t="s">
        <v>1595</v>
      </c>
      <c r="C809" s="52" t="s">
        <v>1594</v>
      </c>
      <c r="D809" s="244"/>
      <c r="E809" s="244"/>
      <c r="F809" s="54" t="str">
        <f t="shared" si="189"/>
        <v>-</v>
      </c>
    </row>
    <row r="810" spans="1:6" ht="12.75" customHeight="1">
      <c r="A810" s="55" t="s">
        <v>1596</v>
      </c>
      <c r="B810" s="87" t="s">
        <v>1597</v>
      </c>
      <c r="C810" s="52" t="s">
        <v>1596</v>
      </c>
      <c r="D810" s="244"/>
      <c r="E810" s="244"/>
      <c r="F810" s="54" t="str">
        <f t="shared" si="189"/>
        <v>-</v>
      </c>
    </row>
    <row r="811" spans="1:6" ht="12.75" customHeight="1">
      <c r="A811" s="55" t="s">
        <v>1598</v>
      </c>
      <c r="B811" s="87" t="s">
        <v>1599</v>
      </c>
      <c r="C811" s="52" t="s">
        <v>1598</v>
      </c>
      <c r="D811" s="244"/>
      <c r="E811" s="244"/>
      <c r="F811" s="54" t="str">
        <f t="shared" si="189"/>
        <v>-</v>
      </c>
    </row>
    <row r="812" spans="1:6" ht="12.75" customHeight="1">
      <c r="A812" s="55" t="s">
        <v>1600</v>
      </c>
      <c r="B812" s="87" t="s">
        <v>1601</v>
      </c>
      <c r="C812" s="52" t="s">
        <v>1600</v>
      </c>
      <c r="D812" s="244"/>
      <c r="E812" s="244"/>
      <c r="F812" s="54" t="str">
        <f t="shared" si="189"/>
        <v>-</v>
      </c>
    </row>
    <row r="813" spans="1:6" ht="12.75" customHeight="1">
      <c r="A813" s="55" t="s">
        <v>1602</v>
      </c>
      <c r="B813" s="87" t="s">
        <v>1603</v>
      </c>
      <c r="C813" s="52" t="s">
        <v>1602</v>
      </c>
      <c r="D813" s="244"/>
      <c r="E813" s="244"/>
      <c r="F813" s="54" t="str">
        <f t="shared" si="189"/>
        <v>-</v>
      </c>
    </row>
    <row r="814" spans="1:6" ht="12.75" customHeight="1">
      <c r="A814" s="55" t="s">
        <v>1604</v>
      </c>
      <c r="B814" s="87" t="s">
        <v>1605</v>
      </c>
      <c r="C814" s="52" t="s">
        <v>1604</v>
      </c>
      <c r="D814" s="244"/>
      <c r="E814" s="244"/>
      <c r="F814" s="54" t="str">
        <f t="shared" si="189"/>
        <v>-</v>
      </c>
    </row>
    <row r="815" spans="1:6" ht="12.75" customHeight="1">
      <c r="A815" s="55" t="s">
        <v>1606</v>
      </c>
      <c r="B815" s="87" t="s">
        <v>1607</v>
      </c>
      <c r="C815" s="52" t="s">
        <v>1606</v>
      </c>
      <c r="D815" s="244"/>
      <c r="E815" s="244"/>
      <c r="F815" s="54" t="str">
        <f t="shared" si="189"/>
        <v>-</v>
      </c>
    </row>
    <row r="816" spans="1:6" ht="12.75" customHeight="1">
      <c r="A816" s="55" t="s">
        <v>1608</v>
      </c>
      <c r="B816" s="87" t="s">
        <v>1609</v>
      </c>
      <c r="C816" s="52" t="s">
        <v>1608</v>
      </c>
      <c r="D816" s="244">
        <v>292544</v>
      </c>
      <c r="E816" s="244">
        <v>379860.39</v>
      </c>
      <c r="F816" s="54">
        <f t="shared" si="189"/>
        <v>129.84726741960185</v>
      </c>
    </row>
    <row r="817" spans="1:6" ht="12.75" customHeight="1">
      <c r="A817" s="55" t="s">
        <v>1610</v>
      </c>
      <c r="B817" s="87" t="s">
        <v>1611</v>
      </c>
      <c r="C817" s="52" t="s">
        <v>1610</v>
      </c>
      <c r="D817" s="244"/>
      <c r="E817" s="244"/>
      <c r="F817" s="54" t="str">
        <f t="shared" si="189"/>
        <v>-</v>
      </c>
    </row>
    <row r="818" spans="1:6" ht="12.75" customHeight="1">
      <c r="A818" s="55" t="s">
        <v>1612</v>
      </c>
      <c r="B818" s="87" t="s">
        <v>1613</v>
      </c>
      <c r="C818" s="52" t="s">
        <v>1612</v>
      </c>
      <c r="D818" s="244"/>
      <c r="E818" s="244"/>
      <c r="F818" s="54" t="str">
        <f t="shared" si="189"/>
        <v>-</v>
      </c>
    </row>
    <row r="819" spans="1:6" ht="12.75" customHeight="1">
      <c r="A819" s="55">
        <v>37215</v>
      </c>
      <c r="B819" s="87" t="s">
        <v>1614</v>
      </c>
      <c r="C819" s="52" t="s">
        <v>1615</v>
      </c>
      <c r="D819" s="244"/>
      <c r="E819" s="244"/>
      <c r="F819" s="54" t="str">
        <f t="shared" si="189"/>
        <v>-</v>
      </c>
    </row>
    <row r="820" spans="1:6" ht="24">
      <c r="A820" s="55">
        <v>37216</v>
      </c>
      <c r="B820" s="234" t="s">
        <v>1616</v>
      </c>
      <c r="C820" s="52" t="s">
        <v>1617</v>
      </c>
      <c r="D820" s="244"/>
      <c r="E820" s="244"/>
      <c r="F820" s="54" t="str">
        <f t="shared" si="189"/>
        <v>-</v>
      </c>
    </row>
    <row r="821" spans="1:6" ht="12.75" customHeight="1">
      <c r="A821" s="55">
        <v>37217</v>
      </c>
      <c r="B821" s="87" t="s">
        <v>1618</v>
      </c>
      <c r="C821" s="52" t="s">
        <v>1619</v>
      </c>
      <c r="D821" s="244"/>
      <c r="E821" s="244"/>
      <c r="F821" s="54" t="str">
        <f t="shared" si="189"/>
        <v>-</v>
      </c>
    </row>
    <row r="822" spans="1:6" ht="12.75" customHeight="1">
      <c r="A822" s="55">
        <v>37218</v>
      </c>
      <c r="B822" s="87" t="s">
        <v>1620</v>
      </c>
      <c r="C822" s="52" t="s">
        <v>1621</v>
      </c>
      <c r="D822" s="244"/>
      <c r="E822" s="244"/>
      <c r="F822" s="54" t="str">
        <f t="shared" si="189"/>
        <v>-</v>
      </c>
    </row>
    <row r="823" spans="1:6" ht="12.75" customHeight="1">
      <c r="A823" s="55">
        <v>37219</v>
      </c>
      <c r="B823" s="87" t="s">
        <v>1622</v>
      </c>
      <c r="C823" s="52" t="s">
        <v>1623</v>
      </c>
      <c r="D823" s="244"/>
      <c r="E823" s="244"/>
      <c r="F823" s="54" t="str">
        <f t="shared" si="189"/>
        <v>-</v>
      </c>
    </row>
    <row r="824" spans="1:6" ht="12.75" customHeight="1">
      <c r="A824" s="55">
        <v>37221</v>
      </c>
      <c r="B824" s="87" t="s">
        <v>1624</v>
      </c>
      <c r="C824" s="52" t="s">
        <v>1625</v>
      </c>
      <c r="D824" s="244"/>
      <c r="E824" s="244"/>
      <c r="F824" s="54" t="str">
        <f t="shared" si="189"/>
        <v>-</v>
      </c>
    </row>
    <row r="825" spans="1:6" ht="12.75" customHeight="1">
      <c r="A825" s="55" t="s">
        <v>1626</v>
      </c>
      <c r="B825" s="87" t="s">
        <v>1603</v>
      </c>
      <c r="C825" s="52" t="s">
        <v>1626</v>
      </c>
      <c r="D825" s="244"/>
      <c r="E825" s="244"/>
      <c r="F825" s="54" t="str">
        <f t="shared" si="189"/>
        <v>-</v>
      </c>
    </row>
    <row r="826" spans="1:6" ht="12.75" customHeight="1">
      <c r="A826" s="55" t="s">
        <v>1627</v>
      </c>
      <c r="B826" s="87" t="s">
        <v>1628</v>
      </c>
      <c r="C826" s="52" t="s">
        <v>1627</v>
      </c>
      <c r="D826" s="244"/>
      <c r="E826" s="244"/>
      <c r="F826" s="54" t="str">
        <f t="shared" si="189"/>
        <v>-</v>
      </c>
    </row>
    <row r="827" spans="1:6" ht="12.75" customHeight="1">
      <c r="A827" s="55" t="s">
        <v>1629</v>
      </c>
      <c r="B827" s="87" t="s">
        <v>1630</v>
      </c>
      <c r="C827" s="52" t="s">
        <v>1629</v>
      </c>
      <c r="D827" s="244"/>
      <c r="E827" s="244"/>
      <c r="F827" s="54" t="str">
        <f t="shared" si="189"/>
        <v>-</v>
      </c>
    </row>
    <row r="828" spans="1:6" ht="12.75" customHeight="1">
      <c r="A828" s="55" t="s">
        <v>1631</v>
      </c>
      <c r="B828" s="87" t="s">
        <v>1632</v>
      </c>
      <c r="C828" s="52" t="s">
        <v>1631</v>
      </c>
      <c r="D828" s="244"/>
      <c r="E828" s="244"/>
      <c r="F828" s="54" t="str">
        <f t="shared" si="189"/>
        <v>-</v>
      </c>
    </row>
    <row r="829" spans="1:6" ht="12.75" customHeight="1">
      <c r="A829" s="55">
        <v>38117</v>
      </c>
      <c r="B829" s="87" t="s">
        <v>1633</v>
      </c>
      <c r="C829" s="52" t="s">
        <v>1634</v>
      </c>
      <c r="D829" s="244">
        <v>730118</v>
      </c>
      <c r="E829" s="244">
        <v>776129.94</v>
      </c>
      <c r="F829" s="54">
        <f t="shared" si="189"/>
        <v>106.30198680213334</v>
      </c>
    </row>
    <row r="830" spans="1:6" ht="12.75" customHeight="1">
      <c r="A830" s="55">
        <v>38612</v>
      </c>
      <c r="B830" s="87" t="s">
        <v>1635</v>
      </c>
      <c r="C830" s="52" t="s">
        <v>1636</v>
      </c>
      <c r="D830" s="244"/>
      <c r="E830" s="244">
        <v>762952.82</v>
      </c>
      <c r="F830" s="54" t="str">
        <f t="shared" si="189"/>
        <v>-</v>
      </c>
    </row>
    <row r="831" spans="1:6" ht="12.75" customHeight="1">
      <c r="A831" s="55">
        <v>38613</v>
      </c>
      <c r="B831" s="87" t="s">
        <v>1637</v>
      </c>
      <c r="C831" s="52" t="s">
        <v>1638</v>
      </c>
      <c r="D831" s="244"/>
      <c r="E831" s="244"/>
      <c r="F831" s="54" t="str">
        <f t="shared" si="189"/>
        <v>-</v>
      </c>
    </row>
    <row r="832" spans="1:6" ht="12.75" customHeight="1">
      <c r="A832" s="55">
        <v>38614</v>
      </c>
      <c r="B832" s="87" t="s">
        <v>1639</v>
      </c>
      <c r="C832" s="52" t="s">
        <v>1640</v>
      </c>
      <c r="D832" s="244"/>
      <c r="E832" s="244"/>
      <c r="F832" s="54" t="str">
        <f t="shared" si="189"/>
        <v>-</v>
      </c>
    </row>
    <row r="833" spans="1:6" ht="12.75" customHeight="1">
      <c r="A833" s="55">
        <v>38615</v>
      </c>
      <c r="B833" s="87" t="s">
        <v>1641</v>
      </c>
      <c r="C833" s="52" t="s">
        <v>1642</v>
      </c>
      <c r="D833" s="244"/>
      <c r="E833" s="244"/>
      <c r="F833" s="54" t="str">
        <f t="shared" si="189"/>
        <v>-</v>
      </c>
    </row>
    <row r="834" spans="1:6" ht="12.75" customHeight="1">
      <c r="A834" s="55">
        <v>38622</v>
      </c>
      <c r="B834" s="87" t="s">
        <v>1643</v>
      </c>
      <c r="C834" s="52" t="s">
        <v>1644</v>
      </c>
      <c r="D834" s="244"/>
      <c r="E834" s="244"/>
      <c r="F834" s="54" t="str">
        <f t="shared" si="189"/>
        <v>-</v>
      </c>
    </row>
    <row r="835" spans="1:6" ht="12.75" customHeight="1">
      <c r="A835" s="55">
        <v>38623</v>
      </c>
      <c r="B835" s="87" t="s">
        <v>1645</v>
      </c>
      <c r="C835" s="52" t="s">
        <v>1646</v>
      </c>
      <c r="D835" s="244"/>
      <c r="E835" s="244"/>
      <c r="F835" s="54" t="str">
        <f t="shared" si="189"/>
        <v>-</v>
      </c>
    </row>
    <row r="836" spans="1:6" ht="12.75" customHeight="1">
      <c r="A836" s="55">
        <v>38624</v>
      </c>
      <c r="B836" s="87" t="s">
        <v>1647</v>
      </c>
      <c r="C836" s="52" t="s">
        <v>1648</v>
      </c>
      <c r="D836" s="244"/>
      <c r="E836" s="244"/>
      <c r="F836" s="54" t="str">
        <f t="shared" si="189"/>
        <v>-</v>
      </c>
    </row>
    <row r="837" spans="1:6" ht="12.75" customHeight="1">
      <c r="A837" s="55">
        <v>38625</v>
      </c>
      <c r="B837" s="87" t="s">
        <v>1649</v>
      </c>
      <c r="C837" s="52" t="s">
        <v>1650</v>
      </c>
      <c r="D837" s="244"/>
      <c r="E837" s="244"/>
      <c r="F837" s="54" t="str">
        <f t="shared" si="189"/>
        <v>-</v>
      </c>
    </row>
    <row r="838" spans="1:6" ht="12.75" customHeight="1">
      <c r="A838" s="55" t="s">
        <v>1651</v>
      </c>
      <c r="B838" s="87" t="s">
        <v>1652</v>
      </c>
      <c r="C838" s="52" t="s">
        <v>1651</v>
      </c>
      <c r="D838" s="244"/>
      <c r="E838" s="244"/>
      <c r="F838" s="54" t="str">
        <f t="shared" si="189"/>
        <v>-</v>
      </c>
    </row>
    <row r="839" spans="1:6" ht="12.75" customHeight="1">
      <c r="A839" s="55">
        <v>38631</v>
      </c>
      <c r="B839" s="87" t="s">
        <v>1653</v>
      </c>
      <c r="C839" s="52" t="s">
        <v>1654</v>
      </c>
      <c r="D839" s="244"/>
      <c r="E839" s="244"/>
      <c r="F839" s="54" t="str">
        <f t="shared" si="189"/>
        <v>-</v>
      </c>
    </row>
    <row r="840" spans="1:6" ht="12.75" customHeight="1">
      <c r="A840" s="55">
        <v>38632</v>
      </c>
      <c r="B840" s="87" t="s">
        <v>1655</v>
      </c>
      <c r="C840" s="52" t="s">
        <v>1656</v>
      </c>
      <c r="D840" s="244"/>
      <c r="E840" s="244"/>
      <c r="F840" s="54" t="str">
        <f t="shared" si="189"/>
        <v>-</v>
      </c>
    </row>
    <row r="841" spans="1:6" ht="12.75" customHeight="1">
      <c r="A841" s="55">
        <v>38641</v>
      </c>
      <c r="B841" s="87" t="s">
        <v>1657</v>
      </c>
      <c r="C841" s="52" t="s">
        <v>1658</v>
      </c>
      <c r="D841" s="244"/>
      <c r="E841" s="244"/>
      <c r="F841" s="54" t="str">
        <f t="shared" si="189"/>
        <v>-</v>
      </c>
    </row>
    <row r="842" spans="1:6" ht="12.75" customHeight="1">
      <c r="A842" s="55" t="s">
        <v>1659</v>
      </c>
      <c r="B842" s="87" t="s">
        <v>1660</v>
      </c>
      <c r="C842" s="52" t="s">
        <v>1659</v>
      </c>
      <c r="D842" s="244"/>
      <c r="E842" s="244"/>
      <c r="F842" s="54" t="str">
        <f t="shared" si="189"/>
        <v>-</v>
      </c>
    </row>
    <row r="843" spans="1:6" ht="24">
      <c r="A843" s="55" t="s">
        <v>1661</v>
      </c>
      <c r="B843" s="87" t="s">
        <v>1662</v>
      </c>
      <c r="C843" s="56" t="s">
        <v>1661</v>
      </c>
      <c r="D843" s="244"/>
      <c r="E843" s="244"/>
      <c r="F843" s="54" t="str">
        <f t="shared" si="189"/>
        <v>-</v>
      </c>
    </row>
    <row r="844" spans="1:6" ht="24">
      <c r="A844" s="55" t="s">
        <v>1663</v>
      </c>
      <c r="B844" s="87" t="s">
        <v>1664</v>
      </c>
      <c r="C844" s="56" t="s">
        <v>1663</v>
      </c>
      <c r="D844" s="244"/>
      <c r="E844" s="244"/>
      <c r="F844" s="54" t="str">
        <f t="shared" si="189"/>
        <v>-</v>
      </c>
    </row>
    <row r="845" spans="1:6" ht="12.75" customHeight="1">
      <c r="A845" s="55" t="s">
        <v>1665</v>
      </c>
      <c r="B845" s="87" t="s">
        <v>1666</v>
      </c>
      <c r="C845" s="56" t="s">
        <v>1665</v>
      </c>
      <c r="D845" s="244"/>
      <c r="E845" s="244"/>
      <c r="F845" s="54" t="str">
        <f t="shared" si="189"/>
        <v>-</v>
      </c>
    </row>
    <row r="846" spans="1:6" ht="24">
      <c r="A846" s="55">
        <v>81212</v>
      </c>
      <c r="B846" s="87" t="s">
        <v>1667</v>
      </c>
      <c r="C846" s="52" t="s">
        <v>1668</v>
      </c>
      <c r="D846" s="244">
        <v>574294</v>
      </c>
      <c r="E846" s="244"/>
      <c r="F846" s="54">
        <f t="shared" si="189"/>
        <v>0</v>
      </c>
    </row>
    <row r="847" spans="1:6" ht="12.75" customHeight="1">
      <c r="A847" s="55">
        <v>81322</v>
      </c>
      <c r="B847" s="87" t="s">
        <v>1669</v>
      </c>
      <c r="C847" s="52" t="s">
        <v>1670</v>
      </c>
      <c r="D847" s="244"/>
      <c r="E847" s="244"/>
      <c r="F847" s="54" t="str">
        <f t="shared" si="189"/>
        <v>-</v>
      </c>
    </row>
    <row r="848" spans="1:6" ht="24">
      <c r="A848" s="55">
        <v>81332</v>
      </c>
      <c r="B848" s="87" t="s">
        <v>1671</v>
      </c>
      <c r="C848" s="52" t="s">
        <v>1672</v>
      </c>
      <c r="D848" s="244"/>
      <c r="E848" s="244"/>
      <c r="F848" s="54" t="str">
        <f t="shared" si="189"/>
        <v>-</v>
      </c>
    </row>
    <row r="849" spans="1:6" ht="24">
      <c r="A849" s="55">
        <v>81342</v>
      </c>
      <c r="B849" s="87" t="s">
        <v>1673</v>
      </c>
      <c r="C849" s="52" t="s">
        <v>1674</v>
      </c>
      <c r="D849" s="244"/>
      <c r="E849" s="244"/>
      <c r="F849" s="54" t="str">
        <f t="shared" si="189"/>
        <v>-</v>
      </c>
    </row>
    <row r="850" spans="1:6" ht="12.75" customHeight="1">
      <c r="A850" s="55">
        <v>81411</v>
      </c>
      <c r="B850" s="87" t="s">
        <v>1675</v>
      </c>
      <c r="C850" s="52" t="s">
        <v>1676</v>
      </c>
      <c r="D850" s="244">
        <v>77000</v>
      </c>
      <c r="E850" s="244">
        <v>117572.24</v>
      </c>
      <c r="F850" s="54">
        <f t="shared" si="189"/>
        <v>152.6912207792208</v>
      </c>
    </row>
    <row r="851" spans="1:6" ht="12.75" customHeight="1">
      <c r="A851" s="55">
        <v>81412</v>
      </c>
      <c r="B851" s="87" t="s">
        <v>1677</v>
      </c>
      <c r="C851" s="52" t="s">
        <v>1678</v>
      </c>
      <c r="D851" s="244"/>
      <c r="E851" s="244"/>
      <c r="F851" s="54" t="str">
        <f t="shared" si="189"/>
        <v>-</v>
      </c>
    </row>
    <row r="852" spans="1:6" ht="24">
      <c r="A852" s="55">
        <v>81532</v>
      </c>
      <c r="B852" s="234" t="s">
        <v>1679</v>
      </c>
      <c r="C852" s="52" t="s">
        <v>1680</v>
      </c>
      <c r="D852" s="244"/>
      <c r="E852" s="244"/>
      <c r="F852" s="54" t="str">
        <f t="shared" si="189"/>
        <v>-</v>
      </c>
    </row>
    <row r="853" spans="1:6" ht="24">
      <c r="A853" s="55">
        <v>81542</v>
      </c>
      <c r="B853" s="234" t="s">
        <v>1681</v>
      </c>
      <c r="C853" s="52" t="s">
        <v>1682</v>
      </c>
      <c r="D853" s="244"/>
      <c r="E853" s="244"/>
      <c r="F853" s="54" t="str">
        <f t="shared" si="189"/>
        <v>-</v>
      </c>
    </row>
    <row r="854" spans="1:6" ht="24">
      <c r="A854" s="55">
        <v>81552</v>
      </c>
      <c r="B854" s="87" t="s">
        <v>1683</v>
      </c>
      <c r="C854" s="52" t="s">
        <v>1684</v>
      </c>
      <c r="D854" s="244"/>
      <c r="E854" s="244"/>
      <c r="F854" s="54" t="str">
        <f t="shared" si="189"/>
        <v>-</v>
      </c>
    </row>
    <row r="855" spans="1:6" ht="24">
      <c r="A855" s="55">
        <v>81631</v>
      </c>
      <c r="B855" s="234" t="s">
        <v>1685</v>
      </c>
      <c r="C855" s="52" t="s">
        <v>1686</v>
      </c>
      <c r="D855" s="244"/>
      <c r="E855" s="244"/>
      <c r="F855" s="54" t="str">
        <f t="shared" si="189"/>
        <v>-</v>
      </c>
    </row>
    <row r="856" spans="1:6" ht="24">
      <c r="A856" s="55">
        <v>81632</v>
      </c>
      <c r="B856" s="87" t="s">
        <v>1687</v>
      </c>
      <c r="C856" s="52" t="s">
        <v>1688</v>
      </c>
      <c r="D856" s="244"/>
      <c r="E856" s="244"/>
      <c r="F856" s="54" t="str">
        <f t="shared" si="189"/>
        <v>-</v>
      </c>
    </row>
    <row r="857" spans="1:6" ht="12.75" customHeight="1">
      <c r="A857" s="55">
        <v>81641</v>
      </c>
      <c r="B857" s="87" t="s">
        <v>1689</v>
      </c>
      <c r="C857" s="52" t="s">
        <v>1690</v>
      </c>
      <c r="D857" s="244"/>
      <c r="E857" s="244"/>
      <c r="F857" s="54" t="str">
        <f t="shared" si="189"/>
        <v>-</v>
      </c>
    </row>
    <row r="858" spans="1:6" ht="12.75" customHeight="1">
      <c r="A858" s="55">
        <v>81642</v>
      </c>
      <c r="B858" s="87" t="s">
        <v>1691</v>
      </c>
      <c r="C858" s="52" t="s">
        <v>1692</v>
      </c>
      <c r="D858" s="244"/>
      <c r="E858" s="244"/>
      <c r="F858" s="54" t="str">
        <f t="shared" si="189"/>
        <v>-</v>
      </c>
    </row>
    <row r="859" spans="1:6" ht="12.75" customHeight="1">
      <c r="A859" s="55">
        <v>81711</v>
      </c>
      <c r="B859" s="87" t="s">
        <v>1693</v>
      </c>
      <c r="C859" s="52" t="s">
        <v>1694</v>
      </c>
      <c r="D859" s="244"/>
      <c r="E859" s="244"/>
      <c r="F859" s="54" t="str">
        <f t="shared" si="189"/>
        <v>-</v>
      </c>
    </row>
    <row r="860" spans="1:6" ht="12.75" customHeight="1">
      <c r="A860" s="55">
        <v>81712</v>
      </c>
      <c r="B860" s="87" t="s">
        <v>1695</v>
      </c>
      <c r="C860" s="52" t="s">
        <v>1696</v>
      </c>
      <c r="D860" s="244"/>
      <c r="E860" s="244"/>
      <c r="F860" s="54" t="str">
        <f t="shared" si="189"/>
        <v>-</v>
      </c>
    </row>
    <row r="861" spans="1:6" ht="12.75" customHeight="1">
      <c r="A861" s="55">
        <v>81721</v>
      </c>
      <c r="B861" s="87" t="s">
        <v>1697</v>
      </c>
      <c r="C861" s="52" t="s">
        <v>1698</v>
      </c>
      <c r="D861" s="244"/>
      <c r="E861" s="244"/>
      <c r="F861" s="54" t="str">
        <f t="shared" si="189"/>
        <v>-</v>
      </c>
    </row>
    <row r="862" spans="1:6" ht="12.75" customHeight="1">
      <c r="A862" s="55">
        <v>81722</v>
      </c>
      <c r="B862" s="87" t="s">
        <v>1699</v>
      </c>
      <c r="C862" s="52" t="s">
        <v>1700</v>
      </c>
      <c r="D862" s="244"/>
      <c r="E862" s="244"/>
      <c r="F862" s="54" t="str">
        <f t="shared" si="189"/>
        <v>-</v>
      </c>
    </row>
    <row r="863" spans="1:6" ht="12.75" customHeight="1">
      <c r="A863" s="55">
        <v>81731</v>
      </c>
      <c r="B863" s="87" t="s">
        <v>1701</v>
      </c>
      <c r="C863" s="52" t="s">
        <v>1702</v>
      </c>
      <c r="D863" s="244"/>
      <c r="E863" s="244"/>
      <c r="F863" s="54" t="str">
        <f t="shared" si="189"/>
        <v>-</v>
      </c>
    </row>
    <row r="864" spans="1:6" ht="12.75" customHeight="1">
      <c r="A864" s="55">
        <v>81732</v>
      </c>
      <c r="B864" s="87" t="s">
        <v>1703</v>
      </c>
      <c r="C864" s="52" t="s">
        <v>1704</v>
      </c>
      <c r="D864" s="244"/>
      <c r="E864" s="244"/>
      <c r="F864" s="54" t="str">
        <f t="shared" si="189"/>
        <v>-</v>
      </c>
    </row>
    <row r="865" spans="1:6" ht="12.75" customHeight="1">
      <c r="A865" s="55">
        <v>81741</v>
      </c>
      <c r="B865" s="87" t="s">
        <v>1705</v>
      </c>
      <c r="C865" s="52" t="s">
        <v>1706</v>
      </c>
      <c r="D865" s="244"/>
      <c r="E865" s="244"/>
      <c r="F865" s="54" t="str">
        <f t="shared" si="189"/>
        <v>-</v>
      </c>
    </row>
    <row r="866" spans="1:6" ht="12.75" customHeight="1">
      <c r="A866" s="55">
        <v>81742</v>
      </c>
      <c r="B866" s="87" t="s">
        <v>1707</v>
      </c>
      <c r="C866" s="52" t="s">
        <v>1708</v>
      </c>
      <c r="D866" s="244"/>
      <c r="E866" s="244"/>
      <c r="F866" s="54" t="str">
        <f t="shared" si="189"/>
        <v>-</v>
      </c>
    </row>
    <row r="867" spans="1:6" ht="12.75" customHeight="1">
      <c r="A867" s="55">
        <v>81751</v>
      </c>
      <c r="B867" s="87" t="s">
        <v>1709</v>
      </c>
      <c r="C867" s="52" t="s">
        <v>1710</v>
      </c>
      <c r="D867" s="244"/>
      <c r="E867" s="244"/>
      <c r="F867" s="54" t="str">
        <f t="shared" si="189"/>
        <v>-</v>
      </c>
    </row>
    <row r="868" spans="1:6" ht="12.75" customHeight="1">
      <c r="A868" s="55">
        <v>81752</v>
      </c>
      <c r="B868" s="87" t="s">
        <v>1711</v>
      </c>
      <c r="C868" s="52" t="s">
        <v>1712</v>
      </c>
      <c r="D868" s="244"/>
      <c r="E868" s="244"/>
      <c r="F868" s="54" t="str">
        <f t="shared" si="189"/>
        <v>-</v>
      </c>
    </row>
    <row r="869" spans="1:6" ht="24">
      <c r="A869" s="55">
        <v>81761</v>
      </c>
      <c r="B869" s="234" t="s">
        <v>1713</v>
      </c>
      <c r="C869" s="52" t="s">
        <v>1714</v>
      </c>
      <c r="D869" s="244"/>
      <c r="E869" s="244"/>
      <c r="F869" s="54" t="str">
        <f t="shared" si="189"/>
        <v>-</v>
      </c>
    </row>
    <row r="870" spans="1:6" ht="24">
      <c r="A870" s="55">
        <v>81762</v>
      </c>
      <c r="B870" s="234" t="s">
        <v>1715</v>
      </c>
      <c r="C870" s="52" t="s">
        <v>1716</v>
      </c>
      <c r="D870" s="244"/>
      <c r="E870" s="244"/>
      <c r="F870" s="54" t="str">
        <f t="shared" si="189"/>
        <v>-</v>
      </c>
    </row>
    <row r="871" spans="1:6" ht="24">
      <c r="A871" s="55">
        <v>81771</v>
      </c>
      <c r="B871" s="87" t="s">
        <v>1717</v>
      </c>
      <c r="C871" s="52" t="s">
        <v>1718</v>
      </c>
      <c r="D871" s="244"/>
      <c r="E871" s="244"/>
      <c r="F871" s="54" t="str">
        <f t="shared" si="189"/>
        <v>-</v>
      </c>
    </row>
    <row r="872" spans="1:6" ht="24">
      <c r="A872" s="55">
        <v>81772</v>
      </c>
      <c r="B872" s="87" t="s">
        <v>1719</v>
      </c>
      <c r="C872" s="52" t="s">
        <v>1720</v>
      </c>
      <c r="D872" s="244"/>
      <c r="E872" s="244"/>
      <c r="F872" s="54" t="str">
        <f t="shared" si="189"/>
        <v>-</v>
      </c>
    </row>
    <row r="873" spans="1:6" ht="12.75" customHeight="1">
      <c r="A873" s="55">
        <v>82412</v>
      </c>
      <c r="B873" s="87" t="s">
        <v>1721</v>
      </c>
      <c r="C873" s="52" t="s">
        <v>1722</v>
      </c>
      <c r="D873" s="244"/>
      <c r="E873" s="244"/>
      <c r="F873" s="54" t="str">
        <f t="shared" si="189"/>
        <v>-</v>
      </c>
    </row>
    <row r="874" spans="1:6" ht="12.75" customHeight="1">
      <c r="A874" s="55">
        <v>84132</v>
      </c>
      <c r="B874" s="87" t="s">
        <v>1723</v>
      </c>
      <c r="C874" s="52" t="s">
        <v>1724</v>
      </c>
      <c r="D874" s="244"/>
      <c r="E874" s="244"/>
      <c r="F874" s="54" t="str">
        <f t="shared" si="189"/>
        <v>-</v>
      </c>
    </row>
    <row r="875" spans="1:6" ht="12.75" customHeight="1">
      <c r="A875" s="55">
        <v>84142</v>
      </c>
      <c r="B875" s="87" t="s">
        <v>1725</v>
      </c>
      <c r="C875" s="52" t="s">
        <v>1726</v>
      </c>
      <c r="D875" s="244"/>
      <c r="E875" s="244"/>
      <c r="F875" s="54" t="str">
        <f t="shared" si="189"/>
        <v>-</v>
      </c>
    </row>
    <row r="876" spans="1:6" ht="12.75" customHeight="1">
      <c r="A876" s="55">
        <v>84152</v>
      </c>
      <c r="B876" s="87" t="s">
        <v>1727</v>
      </c>
      <c r="C876" s="52" t="s">
        <v>1728</v>
      </c>
      <c r="D876" s="244"/>
      <c r="E876" s="244"/>
      <c r="F876" s="54" t="str">
        <f t="shared" si="189"/>
        <v>-</v>
      </c>
    </row>
    <row r="877" spans="1:6" ht="12.75" customHeight="1">
      <c r="A877" s="55">
        <v>84162</v>
      </c>
      <c r="B877" s="87" t="s">
        <v>1729</v>
      </c>
      <c r="C877" s="52" t="s">
        <v>1730</v>
      </c>
      <c r="D877" s="244"/>
      <c r="E877" s="244"/>
      <c r="F877" s="54" t="str">
        <f t="shared" si="189"/>
        <v>-</v>
      </c>
    </row>
    <row r="878" spans="1:6" ht="12.75" customHeight="1">
      <c r="A878" s="55">
        <v>84221</v>
      </c>
      <c r="B878" s="87" t="s">
        <v>1731</v>
      </c>
      <c r="C878" s="52" t="s">
        <v>1732</v>
      </c>
      <c r="D878" s="244">
        <v>2000000</v>
      </c>
      <c r="E878" s="244">
        <v>1833333.33</v>
      </c>
      <c r="F878" s="54">
        <f t="shared" si="189"/>
        <v>91.666666500000005</v>
      </c>
    </row>
    <row r="879" spans="1:6" ht="12.75" customHeight="1">
      <c r="A879" s="55">
        <v>84222</v>
      </c>
      <c r="B879" s="87" t="s">
        <v>1733</v>
      </c>
      <c r="C879" s="52" t="s">
        <v>1734</v>
      </c>
      <c r="D879" s="244">
        <v>70727</v>
      </c>
      <c r="E879" s="244"/>
      <c r="F879" s="54">
        <f t="shared" si="189"/>
        <v>0</v>
      </c>
    </row>
    <row r="880" spans="1:6" ht="12.75" customHeight="1">
      <c r="A880" s="55" t="s">
        <v>1735</v>
      </c>
      <c r="B880" s="87" t="s">
        <v>1736</v>
      </c>
      <c r="C880" s="52" t="s">
        <v>1735</v>
      </c>
      <c r="D880" s="244"/>
      <c r="E880" s="244"/>
      <c r="F880" s="54" t="str">
        <f t="shared" si="189"/>
        <v>-</v>
      </c>
    </row>
    <row r="881" spans="1:6" ht="12.75" customHeight="1">
      <c r="A881" s="55">
        <v>84232</v>
      </c>
      <c r="B881" s="87" t="s">
        <v>1737</v>
      </c>
      <c r="C881" s="52" t="s">
        <v>1738</v>
      </c>
      <c r="D881" s="244"/>
      <c r="E881" s="244"/>
      <c r="F881" s="54" t="str">
        <f t="shared" si="189"/>
        <v>-</v>
      </c>
    </row>
    <row r="882" spans="1:6" ht="24">
      <c r="A882" s="55">
        <v>84242</v>
      </c>
      <c r="B882" s="87" t="s">
        <v>1739</v>
      </c>
      <c r="C882" s="52" t="s">
        <v>1740</v>
      </c>
      <c r="D882" s="244"/>
      <c r="E882" s="244"/>
      <c r="F882" s="54" t="str">
        <f t="shared" si="189"/>
        <v>-</v>
      </c>
    </row>
    <row r="883" spans="1:6" ht="24">
      <c r="A883" s="55" t="s">
        <v>1741</v>
      </c>
      <c r="B883" s="87" t="s">
        <v>1742</v>
      </c>
      <c r="C883" s="52" t="s">
        <v>1741</v>
      </c>
      <c r="D883" s="244"/>
      <c r="E883" s="244"/>
      <c r="F883" s="54" t="str">
        <f t="shared" si="189"/>
        <v>-</v>
      </c>
    </row>
    <row r="884" spans="1:6" ht="12.75" customHeight="1">
      <c r="A884" s="55">
        <v>84312</v>
      </c>
      <c r="B884" s="87" t="s">
        <v>1743</v>
      </c>
      <c r="C884" s="52" t="s">
        <v>1744</v>
      </c>
      <c r="D884" s="244"/>
      <c r="E884" s="244"/>
      <c r="F884" s="54" t="str">
        <f t="shared" si="189"/>
        <v>-</v>
      </c>
    </row>
    <row r="885" spans="1:6" ht="24">
      <c r="A885" s="55">
        <v>84431</v>
      </c>
      <c r="B885" s="87" t="s">
        <v>1745</v>
      </c>
      <c r="C885" s="52" t="s">
        <v>1746</v>
      </c>
      <c r="D885" s="244"/>
      <c r="E885" s="244"/>
      <c r="F885" s="54" t="str">
        <f t="shared" si="189"/>
        <v>-</v>
      </c>
    </row>
    <row r="886" spans="1:6" ht="24">
      <c r="A886" s="55">
        <v>84432</v>
      </c>
      <c r="B886" s="87" t="s">
        <v>1747</v>
      </c>
      <c r="C886" s="52" t="s">
        <v>1748</v>
      </c>
      <c r="D886" s="244"/>
      <c r="E886" s="244"/>
      <c r="F886" s="54" t="str">
        <f t="shared" si="189"/>
        <v>-</v>
      </c>
    </row>
    <row r="887" spans="1:6" ht="24">
      <c r="A887" s="55" t="s">
        <v>1749</v>
      </c>
      <c r="B887" s="87" t="s">
        <v>1750</v>
      </c>
      <c r="C887" s="52" t="s">
        <v>1749</v>
      </c>
      <c r="D887" s="244"/>
      <c r="E887" s="244"/>
      <c r="F887" s="54" t="str">
        <f t="shared" si="189"/>
        <v>-</v>
      </c>
    </row>
    <row r="888" spans="1:6" ht="24">
      <c r="A888" s="55">
        <v>84442</v>
      </c>
      <c r="B888" s="87" t="s">
        <v>1751</v>
      </c>
      <c r="C888" s="52" t="s">
        <v>1752</v>
      </c>
      <c r="D888" s="244"/>
      <c r="E888" s="244"/>
      <c r="F888" s="54" t="str">
        <f t="shared" si="189"/>
        <v>-</v>
      </c>
    </row>
    <row r="889" spans="1:6" ht="24">
      <c r="A889" s="55">
        <v>84452</v>
      </c>
      <c r="B889" s="234" t="s">
        <v>1753</v>
      </c>
      <c r="C889" s="52" t="s">
        <v>1754</v>
      </c>
      <c r="D889" s="244"/>
      <c r="E889" s="244"/>
      <c r="F889" s="54" t="str">
        <f t="shared" si="189"/>
        <v>-</v>
      </c>
    </row>
    <row r="890" spans="1:6" ht="24">
      <c r="A890" s="55" t="s">
        <v>1755</v>
      </c>
      <c r="B890" s="234" t="s">
        <v>1756</v>
      </c>
      <c r="C890" s="52" t="s">
        <v>1755</v>
      </c>
      <c r="D890" s="244"/>
      <c r="E890" s="244"/>
      <c r="F890" s="54" t="str">
        <f t="shared" si="189"/>
        <v>-</v>
      </c>
    </row>
    <row r="891" spans="1:6" ht="12.75" customHeight="1">
      <c r="A891" s="55">
        <v>84461</v>
      </c>
      <c r="B891" s="87" t="s">
        <v>1757</v>
      </c>
      <c r="C891" s="52" t="s">
        <v>1758</v>
      </c>
      <c r="D891" s="244"/>
      <c r="E891" s="244"/>
      <c r="F891" s="54" t="str">
        <f t="shared" si="189"/>
        <v>-</v>
      </c>
    </row>
    <row r="892" spans="1:6" ht="12.75" customHeight="1">
      <c r="A892" s="55">
        <v>84462</v>
      </c>
      <c r="B892" s="87" t="s">
        <v>1759</v>
      </c>
      <c r="C892" s="52" t="s">
        <v>1760</v>
      </c>
      <c r="D892" s="244"/>
      <c r="E892" s="244"/>
      <c r="F892" s="54" t="str">
        <f t="shared" si="189"/>
        <v>-</v>
      </c>
    </row>
    <row r="893" spans="1:6" ht="12.75" customHeight="1">
      <c r="A893" s="55" t="s">
        <v>1761</v>
      </c>
      <c r="B893" s="87" t="s">
        <v>1762</v>
      </c>
      <c r="C893" s="52" t="s">
        <v>1761</v>
      </c>
      <c r="D893" s="244"/>
      <c r="E893" s="244"/>
      <c r="F893" s="54" t="str">
        <f t="shared" si="189"/>
        <v>-</v>
      </c>
    </row>
    <row r="894" spans="1:6" ht="12.75" customHeight="1">
      <c r="A894" s="55">
        <v>84472</v>
      </c>
      <c r="B894" s="87" t="s">
        <v>1763</v>
      </c>
      <c r="C894" s="52" t="s">
        <v>1764</v>
      </c>
      <c r="D894" s="244"/>
      <c r="E894" s="244"/>
      <c r="F894" s="54" t="str">
        <f t="shared" si="189"/>
        <v>-</v>
      </c>
    </row>
    <row r="895" spans="1:6" ht="12.75" customHeight="1">
      <c r="A895" s="55">
        <v>84482</v>
      </c>
      <c r="B895" s="87" t="s">
        <v>1765</v>
      </c>
      <c r="C895" s="52" t="s">
        <v>1766</v>
      </c>
      <c r="D895" s="244"/>
      <c r="E895" s="244"/>
      <c r="F895" s="54" t="str">
        <f t="shared" si="189"/>
        <v>-</v>
      </c>
    </row>
    <row r="896" spans="1:6" ht="12.75" customHeight="1">
      <c r="A896" s="55" t="s">
        <v>1767</v>
      </c>
      <c r="B896" s="87" t="s">
        <v>1768</v>
      </c>
      <c r="C896" s="52" t="s">
        <v>1767</v>
      </c>
      <c r="D896" s="244"/>
      <c r="E896" s="244"/>
      <c r="F896" s="54" t="str">
        <f t="shared" si="189"/>
        <v>-</v>
      </c>
    </row>
    <row r="897" spans="1:6" ht="24">
      <c r="A897" s="55">
        <v>84532</v>
      </c>
      <c r="B897" s="87" t="s">
        <v>1769</v>
      </c>
      <c r="C897" s="52" t="s">
        <v>1770</v>
      </c>
      <c r="D897" s="244"/>
      <c r="E897" s="244"/>
      <c r="F897" s="54" t="str">
        <f t="shared" si="189"/>
        <v>-</v>
      </c>
    </row>
    <row r="898" spans="1:6" ht="12.75" customHeight="1">
      <c r="A898" s="55">
        <v>84542</v>
      </c>
      <c r="B898" s="87" t="s">
        <v>1771</v>
      </c>
      <c r="C898" s="52" t="s">
        <v>1772</v>
      </c>
      <c r="D898" s="244"/>
      <c r="E898" s="244"/>
      <c r="F898" s="54" t="str">
        <f t="shared" si="189"/>
        <v>-</v>
      </c>
    </row>
    <row r="899" spans="1:6" ht="12.75" customHeight="1">
      <c r="A899" s="55">
        <v>84552</v>
      </c>
      <c r="B899" s="87" t="s">
        <v>1773</v>
      </c>
      <c r="C899" s="52" t="s">
        <v>1774</v>
      </c>
      <c r="D899" s="244"/>
      <c r="E899" s="244"/>
      <c r="F899" s="54" t="str">
        <f t="shared" si="189"/>
        <v>-</v>
      </c>
    </row>
    <row r="900" spans="1:6" ht="12.75" customHeight="1">
      <c r="A900" s="55">
        <v>84711</v>
      </c>
      <c r="B900" s="87" t="s">
        <v>1775</v>
      </c>
      <c r="C900" s="52" t="s">
        <v>1776</v>
      </c>
      <c r="D900" s="244"/>
      <c r="E900" s="244"/>
      <c r="F900" s="54" t="str">
        <f t="shared" si="189"/>
        <v>-</v>
      </c>
    </row>
    <row r="901" spans="1:6" ht="12.75" customHeight="1">
      <c r="A901" s="55">
        <v>84712</v>
      </c>
      <c r="B901" s="87" t="s">
        <v>1777</v>
      </c>
      <c r="C901" s="52" t="s">
        <v>1778</v>
      </c>
      <c r="D901" s="244"/>
      <c r="E901" s="244"/>
      <c r="F901" s="54" t="str">
        <f t="shared" si="189"/>
        <v>-</v>
      </c>
    </row>
    <row r="902" spans="1:6" ht="12.75" customHeight="1">
      <c r="A902" s="55">
        <v>84721</v>
      </c>
      <c r="B902" s="87" t="s">
        <v>1779</v>
      </c>
      <c r="C902" s="52" t="s">
        <v>1780</v>
      </c>
      <c r="D902" s="244"/>
      <c r="E902" s="244"/>
      <c r="F902" s="54" t="str">
        <f t="shared" si="189"/>
        <v>-</v>
      </c>
    </row>
    <row r="903" spans="1:6" ht="12.75" customHeight="1">
      <c r="A903" s="55">
        <v>84722</v>
      </c>
      <c r="B903" s="87" t="s">
        <v>1781</v>
      </c>
      <c r="C903" s="52" t="s">
        <v>1782</v>
      </c>
      <c r="D903" s="244"/>
      <c r="E903" s="244"/>
      <c r="F903" s="54" t="str">
        <f t="shared" si="189"/>
        <v>-</v>
      </c>
    </row>
    <row r="904" spans="1:6" ht="12.75" customHeight="1">
      <c r="A904" s="55">
        <v>84731</v>
      </c>
      <c r="B904" s="87" t="s">
        <v>1783</v>
      </c>
      <c r="C904" s="52" t="s">
        <v>1784</v>
      </c>
      <c r="D904" s="244"/>
      <c r="E904" s="244"/>
      <c r="F904" s="54" t="str">
        <f t="shared" si="189"/>
        <v>-</v>
      </c>
    </row>
    <row r="905" spans="1:6" ht="12.75" customHeight="1">
      <c r="A905" s="55">
        <v>84732</v>
      </c>
      <c r="B905" s="87" t="s">
        <v>1785</v>
      </c>
      <c r="C905" s="52" t="s">
        <v>1786</v>
      </c>
      <c r="D905" s="244"/>
      <c r="E905" s="244"/>
      <c r="F905" s="54" t="str">
        <f t="shared" si="189"/>
        <v>-</v>
      </c>
    </row>
    <row r="906" spans="1:6" ht="12.75" customHeight="1">
      <c r="A906" s="55">
        <v>84741</v>
      </c>
      <c r="B906" s="87" t="s">
        <v>1787</v>
      </c>
      <c r="C906" s="52" t="s">
        <v>1788</v>
      </c>
      <c r="D906" s="244"/>
      <c r="E906" s="244"/>
      <c r="F906" s="54" t="str">
        <f t="shared" si="189"/>
        <v>-</v>
      </c>
    </row>
    <row r="907" spans="1:6" ht="12.75" customHeight="1">
      <c r="A907" s="55">
        <v>84742</v>
      </c>
      <c r="B907" s="87" t="s">
        <v>1789</v>
      </c>
      <c r="C907" s="52" t="s">
        <v>1790</v>
      </c>
      <c r="D907" s="244"/>
      <c r="E907" s="244"/>
      <c r="F907" s="54" t="str">
        <f t="shared" si="189"/>
        <v>-</v>
      </c>
    </row>
    <row r="908" spans="1:6" ht="12.75" customHeight="1">
      <c r="A908" s="55">
        <v>84751</v>
      </c>
      <c r="B908" s="87" t="s">
        <v>1791</v>
      </c>
      <c r="C908" s="52" t="s">
        <v>1792</v>
      </c>
      <c r="D908" s="244"/>
      <c r="E908" s="244"/>
      <c r="F908" s="54" t="str">
        <f t="shared" si="189"/>
        <v>-</v>
      </c>
    </row>
    <row r="909" spans="1:6" ht="12.75" customHeight="1">
      <c r="A909" s="55">
        <v>84752</v>
      </c>
      <c r="B909" s="87" t="s">
        <v>1793</v>
      </c>
      <c r="C909" s="52" t="s">
        <v>1794</v>
      </c>
      <c r="D909" s="244"/>
      <c r="E909" s="244"/>
      <c r="F909" s="54" t="str">
        <f t="shared" si="189"/>
        <v>-</v>
      </c>
    </row>
    <row r="910" spans="1:6" ht="24">
      <c r="A910" s="55">
        <v>84761</v>
      </c>
      <c r="B910" s="234" t="s">
        <v>1795</v>
      </c>
      <c r="C910" s="52" t="s">
        <v>1796</v>
      </c>
      <c r="D910" s="244"/>
      <c r="E910" s="244"/>
      <c r="F910" s="54" t="str">
        <f t="shared" si="189"/>
        <v>-</v>
      </c>
    </row>
    <row r="911" spans="1:6" ht="24">
      <c r="A911" s="55">
        <v>84762</v>
      </c>
      <c r="B911" s="234" t="s">
        <v>1797</v>
      </c>
      <c r="C911" s="52" t="s">
        <v>1798</v>
      </c>
      <c r="D911" s="244"/>
      <c r="E911" s="244"/>
      <c r="F911" s="54" t="str">
        <f t="shared" si="189"/>
        <v>-</v>
      </c>
    </row>
    <row r="912" spans="1:6" ht="24">
      <c r="A912" s="55" t="s">
        <v>1799</v>
      </c>
      <c r="B912" s="87" t="s">
        <v>1800</v>
      </c>
      <c r="C912" s="52" t="s">
        <v>1799</v>
      </c>
      <c r="D912" s="244"/>
      <c r="E912" s="244"/>
      <c r="F912" s="54" t="str">
        <f t="shared" si="189"/>
        <v>-</v>
      </c>
    </row>
    <row r="913" spans="1:6" ht="24">
      <c r="A913" s="55" t="s">
        <v>1801</v>
      </c>
      <c r="B913" s="87" t="s">
        <v>1802</v>
      </c>
      <c r="C913" s="52" t="s">
        <v>1801</v>
      </c>
      <c r="D913" s="244"/>
      <c r="E913" s="244"/>
      <c r="F913" s="54" t="str">
        <f t="shared" si="189"/>
        <v>-</v>
      </c>
    </row>
    <row r="914" spans="1:6" ht="12.75" customHeight="1">
      <c r="A914" s="55">
        <v>85412</v>
      </c>
      <c r="B914" s="87" t="s">
        <v>1803</v>
      </c>
      <c r="C914" s="52" t="s">
        <v>1804</v>
      </c>
      <c r="D914" s="244"/>
      <c r="E914" s="244"/>
      <c r="F914" s="54" t="str">
        <f t="shared" si="189"/>
        <v>-</v>
      </c>
    </row>
    <row r="915" spans="1:6" ht="24">
      <c r="A915" s="55">
        <v>51212</v>
      </c>
      <c r="B915" s="234" t="s">
        <v>1805</v>
      </c>
      <c r="C915" s="52" t="s">
        <v>1806</v>
      </c>
      <c r="D915" s="244"/>
      <c r="E915" s="244"/>
      <c r="F915" s="54" t="str">
        <f t="shared" si="189"/>
        <v>-</v>
      </c>
    </row>
    <row r="916" spans="1:6" ht="12.75" customHeight="1">
      <c r="A916" s="55">
        <v>51322</v>
      </c>
      <c r="B916" s="87" t="s">
        <v>1807</v>
      </c>
      <c r="C916" s="52" t="s">
        <v>1808</v>
      </c>
      <c r="D916" s="244"/>
      <c r="E916" s="244"/>
      <c r="F916" s="54" t="str">
        <f t="shared" si="189"/>
        <v>-</v>
      </c>
    </row>
    <row r="917" spans="1:6" ht="12.75" customHeight="1">
      <c r="A917" s="55">
        <v>51332</v>
      </c>
      <c r="B917" s="87" t="s">
        <v>1809</v>
      </c>
      <c r="C917" s="52" t="s">
        <v>1810</v>
      </c>
      <c r="D917" s="244"/>
      <c r="E917" s="244"/>
      <c r="F917" s="54" t="str">
        <f t="shared" si="189"/>
        <v>-</v>
      </c>
    </row>
    <row r="918" spans="1:6" ht="24">
      <c r="A918" s="55">
        <v>51342</v>
      </c>
      <c r="B918" s="87" t="s">
        <v>1811</v>
      </c>
      <c r="C918" s="52" t="s">
        <v>1812</v>
      </c>
      <c r="D918" s="244"/>
      <c r="E918" s="244"/>
      <c r="F918" s="54" t="str">
        <f t="shared" si="189"/>
        <v>-</v>
      </c>
    </row>
    <row r="919" spans="1:6" ht="12.75" customHeight="1">
      <c r="A919" s="55">
        <v>51411</v>
      </c>
      <c r="B919" s="87" t="s">
        <v>1813</v>
      </c>
      <c r="C919" s="52" t="s">
        <v>1814</v>
      </c>
      <c r="D919" s="244">
        <v>462000</v>
      </c>
      <c r="E919" s="244">
        <v>100000</v>
      </c>
      <c r="F919" s="54">
        <f t="shared" si="189"/>
        <v>21.645021645021643</v>
      </c>
    </row>
    <row r="920" spans="1:6" ht="12.75" customHeight="1">
      <c r="A920" s="55">
        <v>51412</v>
      </c>
      <c r="B920" s="87" t="s">
        <v>1815</v>
      </c>
      <c r="C920" s="52" t="s">
        <v>1816</v>
      </c>
      <c r="D920" s="244"/>
      <c r="E920" s="244"/>
      <c r="F920" s="54" t="str">
        <f t="shared" si="189"/>
        <v>-</v>
      </c>
    </row>
    <row r="921" spans="1:6" ht="24">
      <c r="A921" s="55">
        <v>51532</v>
      </c>
      <c r="B921" s="87" t="s">
        <v>1817</v>
      </c>
      <c r="C921" s="52" t="s">
        <v>1818</v>
      </c>
      <c r="D921" s="244"/>
      <c r="E921" s="244"/>
      <c r="F921" s="54" t="str">
        <f t="shared" si="189"/>
        <v>-</v>
      </c>
    </row>
    <row r="922" spans="1:6" ht="24">
      <c r="A922" s="55">
        <v>51542</v>
      </c>
      <c r="B922" s="87" t="s">
        <v>1819</v>
      </c>
      <c r="C922" s="52" t="s">
        <v>1820</v>
      </c>
      <c r="D922" s="244"/>
      <c r="E922" s="244"/>
      <c r="F922" s="54" t="str">
        <f t="shared" si="189"/>
        <v>-</v>
      </c>
    </row>
    <row r="923" spans="1:6" ht="24">
      <c r="A923" s="55">
        <v>51552</v>
      </c>
      <c r="B923" s="234" t="s">
        <v>1821</v>
      </c>
      <c r="C923" s="52" t="s">
        <v>1822</v>
      </c>
      <c r="D923" s="244"/>
      <c r="E923" s="244"/>
      <c r="F923" s="54" t="str">
        <f t="shared" si="189"/>
        <v>-</v>
      </c>
    </row>
    <row r="924" spans="1:6" ht="24">
      <c r="A924" s="55">
        <v>51631</v>
      </c>
      <c r="B924" s="87" t="s">
        <v>1823</v>
      </c>
      <c r="C924" s="52" t="s">
        <v>1824</v>
      </c>
      <c r="D924" s="244"/>
      <c r="E924" s="244"/>
      <c r="F924" s="54" t="str">
        <f t="shared" si="189"/>
        <v>-</v>
      </c>
    </row>
    <row r="925" spans="1:6" ht="24">
      <c r="A925" s="55">
        <v>51632</v>
      </c>
      <c r="B925" s="87" t="s">
        <v>1825</v>
      </c>
      <c r="C925" s="52" t="s">
        <v>1826</v>
      </c>
      <c r="D925" s="244"/>
      <c r="E925" s="244"/>
      <c r="F925" s="54" t="str">
        <f t="shared" si="189"/>
        <v>-</v>
      </c>
    </row>
    <row r="926" spans="1:6" ht="12.75" customHeight="1">
      <c r="A926" s="55">
        <v>51641</v>
      </c>
      <c r="B926" s="87" t="s">
        <v>1827</v>
      </c>
      <c r="C926" s="52" t="s">
        <v>1828</v>
      </c>
      <c r="D926" s="244"/>
      <c r="E926" s="244"/>
      <c r="F926" s="54" t="str">
        <f t="shared" si="189"/>
        <v>-</v>
      </c>
    </row>
    <row r="927" spans="1:6" ht="12.75" customHeight="1">
      <c r="A927" s="55">
        <v>51642</v>
      </c>
      <c r="B927" s="87" t="s">
        <v>1829</v>
      </c>
      <c r="C927" s="52" t="s">
        <v>1830</v>
      </c>
      <c r="D927" s="244"/>
      <c r="E927" s="244"/>
      <c r="F927" s="54" t="str">
        <f t="shared" si="189"/>
        <v>-</v>
      </c>
    </row>
    <row r="928" spans="1:6" ht="12.75" customHeight="1">
      <c r="A928" s="55">
        <v>51711</v>
      </c>
      <c r="B928" s="87" t="s">
        <v>1831</v>
      </c>
      <c r="C928" s="52" t="s">
        <v>1832</v>
      </c>
      <c r="D928" s="244"/>
      <c r="E928" s="244"/>
      <c r="F928" s="54" t="str">
        <f t="shared" si="189"/>
        <v>-</v>
      </c>
    </row>
    <row r="929" spans="1:6" ht="12.75" customHeight="1">
      <c r="A929" s="55">
        <v>51712</v>
      </c>
      <c r="B929" s="87" t="s">
        <v>1833</v>
      </c>
      <c r="C929" s="52" t="s">
        <v>1834</v>
      </c>
      <c r="D929" s="244"/>
      <c r="E929" s="244"/>
      <c r="F929" s="54" t="str">
        <f t="shared" si="189"/>
        <v>-</v>
      </c>
    </row>
    <row r="930" spans="1:6" ht="12.75" customHeight="1">
      <c r="A930" s="55">
        <v>51721</v>
      </c>
      <c r="B930" s="87" t="s">
        <v>1835</v>
      </c>
      <c r="C930" s="52" t="s">
        <v>1836</v>
      </c>
      <c r="D930" s="244"/>
      <c r="E930" s="244"/>
      <c r="F930" s="54" t="str">
        <f t="shared" si="189"/>
        <v>-</v>
      </c>
    </row>
    <row r="931" spans="1:6" ht="12.75" customHeight="1">
      <c r="A931" s="55">
        <v>51722</v>
      </c>
      <c r="B931" s="87" t="s">
        <v>1837</v>
      </c>
      <c r="C931" s="52" t="s">
        <v>1838</v>
      </c>
      <c r="D931" s="244"/>
      <c r="E931" s="244"/>
      <c r="F931" s="54" t="str">
        <f t="shared" si="189"/>
        <v>-</v>
      </c>
    </row>
    <row r="932" spans="1:6" ht="12.75" customHeight="1">
      <c r="A932" s="55">
        <v>51731</v>
      </c>
      <c r="B932" s="87" t="s">
        <v>1839</v>
      </c>
      <c r="C932" s="52" t="s">
        <v>1840</v>
      </c>
      <c r="D932" s="244"/>
      <c r="E932" s="244"/>
      <c r="F932" s="54" t="str">
        <f t="shared" si="189"/>
        <v>-</v>
      </c>
    </row>
    <row r="933" spans="1:6" ht="12.75" customHeight="1">
      <c r="A933" s="55">
        <v>51732</v>
      </c>
      <c r="B933" s="87" t="s">
        <v>1841</v>
      </c>
      <c r="C933" s="52" t="s">
        <v>1842</v>
      </c>
      <c r="D933" s="244"/>
      <c r="E933" s="244"/>
      <c r="F933" s="54" t="str">
        <f t="shared" si="189"/>
        <v>-</v>
      </c>
    </row>
    <row r="934" spans="1:6" ht="12.75" customHeight="1">
      <c r="A934" s="55">
        <v>51741</v>
      </c>
      <c r="B934" s="87" t="s">
        <v>1843</v>
      </c>
      <c r="C934" s="52" t="s">
        <v>1844</v>
      </c>
      <c r="D934" s="244"/>
      <c r="E934" s="244"/>
      <c r="F934" s="54" t="str">
        <f t="shared" si="189"/>
        <v>-</v>
      </c>
    </row>
    <row r="935" spans="1:6" ht="12.75" customHeight="1">
      <c r="A935" s="55">
        <v>51742</v>
      </c>
      <c r="B935" s="87" t="s">
        <v>1845</v>
      </c>
      <c r="C935" s="52" t="s">
        <v>1846</v>
      </c>
      <c r="D935" s="244"/>
      <c r="E935" s="244"/>
      <c r="F935" s="54" t="str">
        <f t="shared" si="189"/>
        <v>-</v>
      </c>
    </row>
    <row r="936" spans="1:6" ht="12.75" customHeight="1">
      <c r="A936" s="55">
        <v>51751</v>
      </c>
      <c r="B936" s="87" t="s">
        <v>1847</v>
      </c>
      <c r="C936" s="52" t="s">
        <v>1848</v>
      </c>
      <c r="D936" s="244"/>
      <c r="E936" s="244"/>
      <c r="F936" s="54" t="str">
        <f t="shared" si="189"/>
        <v>-</v>
      </c>
    </row>
    <row r="937" spans="1:6" ht="12.75" customHeight="1">
      <c r="A937" s="55">
        <v>51752</v>
      </c>
      <c r="B937" s="87" t="s">
        <v>1849</v>
      </c>
      <c r="C937" s="52" t="s">
        <v>1850</v>
      </c>
      <c r="D937" s="244"/>
      <c r="E937" s="244"/>
      <c r="F937" s="54" t="str">
        <f t="shared" si="189"/>
        <v>-</v>
      </c>
    </row>
    <row r="938" spans="1:6" ht="24">
      <c r="A938" s="55">
        <v>51761</v>
      </c>
      <c r="B938" s="87" t="s">
        <v>1851</v>
      </c>
      <c r="C938" s="52" t="s">
        <v>1852</v>
      </c>
      <c r="D938" s="244"/>
      <c r="E938" s="244"/>
      <c r="F938" s="54" t="str">
        <f t="shared" si="189"/>
        <v>-</v>
      </c>
    </row>
    <row r="939" spans="1:6" ht="24">
      <c r="A939" s="55">
        <v>51762</v>
      </c>
      <c r="B939" s="87" t="s">
        <v>1853</v>
      </c>
      <c r="C939" s="52" t="s">
        <v>1854</v>
      </c>
      <c r="D939" s="244"/>
      <c r="E939" s="244"/>
      <c r="F939" s="54" t="str">
        <f t="shared" si="189"/>
        <v>-</v>
      </c>
    </row>
    <row r="940" spans="1:6" ht="24">
      <c r="A940" s="55">
        <v>51771</v>
      </c>
      <c r="B940" s="87" t="s">
        <v>1855</v>
      </c>
      <c r="C940" s="52" t="s">
        <v>1856</v>
      </c>
      <c r="D940" s="244"/>
      <c r="E940" s="244"/>
      <c r="F940" s="54" t="str">
        <f t="shared" si="189"/>
        <v>-</v>
      </c>
    </row>
    <row r="941" spans="1:6" ht="24">
      <c r="A941" s="55">
        <v>51772</v>
      </c>
      <c r="B941" s="87" t="s">
        <v>1857</v>
      </c>
      <c r="C941" s="52" t="s">
        <v>1858</v>
      </c>
      <c r="D941" s="244"/>
      <c r="E941" s="244"/>
      <c r="F941" s="54" t="str">
        <f t="shared" si="189"/>
        <v>-</v>
      </c>
    </row>
    <row r="942" spans="1:6" ht="24">
      <c r="A942" s="55">
        <v>54132</v>
      </c>
      <c r="B942" s="87" t="s">
        <v>1859</v>
      </c>
      <c r="C942" s="52" t="s">
        <v>1860</v>
      </c>
      <c r="D942" s="244"/>
      <c r="E942" s="244"/>
      <c r="F942" s="54" t="str">
        <f t="shared" si="189"/>
        <v>-</v>
      </c>
    </row>
    <row r="943" spans="1:6" ht="24">
      <c r="A943" s="55">
        <v>54142</v>
      </c>
      <c r="B943" s="87" t="s">
        <v>1861</v>
      </c>
      <c r="C943" s="52" t="s">
        <v>1862</v>
      </c>
      <c r="D943" s="244"/>
      <c r="E943" s="244"/>
      <c r="F943" s="54" t="str">
        <f t="shared" si="189"/>
        <v>-</v>
      </c>
    </row>
    <row r="944" spans="1:6" ht="12.75" customHeight="1">
      <c r="A944" s="55">
        <v>54152</v>
      </c>
      <c r="B944" s="87" t="s">
        <v>1863</v>
      </c>
      <c r="C944" s="52" t="s">
        <v>1864</v>
      </c>
      <c r="D944" s="244"/>
      <c r="E944" s="244"/>
      <c r="F944" s="54" t="str">
        <f t="shared" si="189"/>
        <v>-</v>
      </c>
    </row>
    <row r="945" spans="1:6" ht="24">
      <c r="A945" s="55">
        <v>54162</v>
      </c>
      <c r="B945" s="87" t="s">
        <v>1865</v>
      </c>
      <c r="C945" s="52" t="s">
        <v>1866</v>
      </c>
      <c r="D945" s="244"/>
      <c r="E945" s="244"/>
      <c r="F945" s="54" t="str">
        <f t="shared" si="189"/>
        <v>-</v>
      </c>
    </row>
    <row r="946" spans="1:6" ht="24">
      <c r="A946" s="55">
        <v>54221</v>
      </c>
      <c r="B946" s="234" t="s">
        <v>1867</v>
      </c>
      <c r="C946" s="52" t="s">
        <v>1868</v>
      </c>
      <c r="D946" s="244"/>
      <c r="E946" s="244">
        <v>2000000</v>
      </c>
      <c r="F946" s="54" t="str">
        <f t="shared" si="189"/>
        <v>-</v>
      </c>
    </row>
    <row r="947" spans="1:6" ht="24">
      <c r="A947" s="55">
        <v>54222</v>
      </c>
      <c r="B947" s="234" t="s">
        <v>1869</v>
      </c>
      <c r="C947" s="52" t="s">
        <v>1870</v>
      </c>
      <c r="D947" s="244"/>
      <c r="E947" s="244">
        <v>161064.24</v>
      </c>
      <c r="F947" s="54" t="str">
        <f t="shared" si="189"/>
        <v>-</v>
      </c>
    </row>
    <row r="948" spans="1:6" ht="24">
      <c r="A948" s="55" t="s">
        <v>1871</v>
      </c>
      <c r="B948" s="87" t="s">
        <v>1872</v>
      </c>
      <c r="C948" s="52" t="s">
        <v>1871</v>
      </c>
      <c r="D948" s="244"/>
      <c r="E948" s="244"/>
      <c r="F948" s="54" t="str">
        <f t="shared" si="189"/>
        <v>-</v>
      </c>
    </row>
    <row r="949" spans="1:6" ht="24">
      <c r="A949" s="55">
        <v>54232</v>
      </c>
      <c r="B949" s="234" t="s">
        <v>1873</v>
      </c>
      <c r="C949" s="52" t="s">
        <v>1874</v>
      </c>
      <c r="D949" s="244"/>
      <c r="E949" s="244"/>
      <c r="F949" s="54" t="str">
        <f t="shared" si="189"/>
        <v>-</v>
      </c>
    </row>
    <row r="950" spans="1:6" ht="24">
      <c r="A950" s="55">
        <v>54242</v>
      </c>
      <c r="B950" s="87" t="s">
        <v>1875</v>
      </c>
      <c r="C950" s="52" t="s">
        <v>1876</v>
      </c>
      <c r="D950" s="244"/>
      <c r="E950" s="244"/>
      <c r="F950" s="54" t="str">
        <f t="shared" si="189"/>
        <v>-</v>
      </c>
    </row>
    <row r="951" spans="1:6" ht="24">
      <c r="A951" s="55" t="s">
        <v>1877</v>
      </c>
      <c r="B951" s="87" t="s">
        <v>1878</v>
      </c>
      <c r="C951" s="52" t="s">
        <v>1877</v>
      </c>
      <c r="D951" s="244"/>
      <c r="E951" s="244"/>
      <c r="F951" s="54" t="str">
        <f t="shared" si="189"/>
        <v>-</v>
      </c>
    </row>
    <row r="952" spans="1:6" ht="24">
      <c r="A952" s="55">
        <v>54312</v>
      </c>
      <c r="B952" s="234" t="s">
        <v>1879</v>
      </c>
      <c r="C952" s="52" t="s">
        <v>1880</v>
      </c>
      <c r="D952" s="244"/>
      <c r="E952" s="244"/>
      <c r="F952" s="54" t="str">
        <f t="shared" si="189"/>
        <v>-</v>
      </c>
    </row>
    <row r="953" spans="1:6" ht="24">
      <c r="A953" s="55">
        <v>54431</v>
      </c>
      <c r="B953" s="87" t="s">
        <v>1881</v>
      </c>
      <c r="C953" s="52" t="s">
        <v>1882</v>
      </c>
      <c r="D953" s="244"/>
      <c r="E953" s="244"/>
      <c r="F953" s="54" t="str">
        <f t="shared" si="189"/>
        <v>-</v>
      </c>
    </row>
    <row r="954" spans="1:6" ht="24">
      <c r="A954" s="55">
        <v>54432</v>
      </c>
      <c r="B954" s="87" t="s">
        <v>1883</v>
      </c>
      <c r="C954" s="52" t="s">
        <v>1884</v>
      </c>
      <c r="D954" s="244"/>
      <c r="E954" s="244"/>
      <c r="F954" s="54" t="str">
        <f t="shared" si="189"/>
        <v>-</v>
      </c>
    </row>
    <row r="955" spans="1:6" ht="24">
      <c r="A955" s="55" t="s">
        <v>1885</v>
      </c>
      <c r="B955" s="87" t="s">
        <v>1886</v>
      </c>
      <c r="C955" s="52" t="s">
        <v>1885</v>
      </c>
      <c r="D955" s="244"/>
      <c r="E955" s="244"/>
      <c r="F955" s="54" t="str">
        <f t="shared" si="189"/>
        <v>-</v>
      </c>
    </row>
    <row r="956" spans="1:6" ht="24">
      <c r="A956" s="55">
        <v>54442</v>
      </c>
      <c r="B956" s="87" t="s">
        <v>1887</v>
      </c>
      <c r="C956" s="52" t="s">
        <v>1888</v>
      </c>
      <c r="D956" s="244"/>
      <c r="E956" s="244"/>
      <c r="F956" s="54" t="str">
        <f t="shared" si="189"/>
        <v>-</v>
      </c>
    </row>
    <row r="957" spans="1:6" ht="24">
      <c r="A957" s="55">
        <v>54452</v>
      </c>
      <c r="B957" s="87" t="s">
        <v>1889</v>
      </c>
      <c r="C957" s="52" t="s">
        <v>1890</v>
      </c>
      <c r="D957" s="244"/>
      <c r="E957" s="244"/>
      <c r="F957" s="54" t="str">
        <f t="shared" si="189"/>
        <v>-</v>
      </c>
    </row>
    <row r="958" spans="1:6" ht="24">
      <c r="A958" s="55" t="s">
        <v>1891</v>
      </c>
      <c r="B958" s="87" t="s">
        <v>1892</v>
      </c>
      <c r="C958" s="52" t="s">
        <v>1891</v>
      </c>
      <c r="D958" s="244"/>
      <c r="E958" s="244"/>
      <c r="F958" s="54" t="str">
        <f t="shared" si="189"/>
        <v>-</v>
      </c>
    </row>
    <row r="959" spans="1:6" ht="24">
      <c r="A959" s="55">
        <v>54461</v>
      </c>
      <c r="B959" s="87" t="s">
        <v>1893</v>
      </c>
      <c r="C959" s="52" t="s">
        <v>1894</v>
      </c>
      <c r="D959" s="244"/>
      <c r="E959" s="244"/>
      <c r="F959" s="54" t="str">
        <f t="shared" si="189"/>
        <v>-</v>
      </c>
    </row>
    <row r="960" spans="1:6" ht="24">
      <c r="A960" s="55">
        <v>54462</v>
      </c>
      <c r="B960" s="87" t="s">
        <v>1895</v>
      </c>
      <c r="C960" s="52" t="s">
        <v>1896</v>
      </c>
      <c r="D960" s="244"/>
      <c r="E960" s="244"/>
      <c r="F960" s="54" t="str">
        <f t="shared" si="189"/>
        <v>-</v>
      </c>
    </row>
    <row r="961" spans="1:6" ht="12.75" customHeight="1">
      <c r="A961" s="55" t="s">
        <v>1897</v>
      </c>
      <c r="B961" s="87" t="s">
        <v>1898</v>
      </c>
      <c r="C961" s="52" t="s">
        <v>1897</v>
      </c>
      <c r="D961" s="244"/>
      <c r="E961" s="244"/>
      <c r="F961" s="54" t="str">
        <f t="shared" si="189"/>
        <v>-</v>
      </c>
    </row>
    <row r="962" spans="1:6" ht="24">
      <c r="A962" s="55">
        <v>54472</v>
      </c>
      <c r="B962" s="234" t="s">
        <v>1899</v>
      </c>
      <c r="C962" s="52" t="s">
        <v>1900</v>
      </c>
      <c r="D962" s="244"/>
      <c r="E962" s="244"/>
      <c r="F962" s="54" t="str">
        <f t="shared" si="189"/>
        <v>-</v>
      </c>
    </row>
    <row r="963" spans="1:6" ht="24">
      <c r="A963" s="55">
        <v>54482</v>
      </c>
      <c r="B963" s="234" t="s">
        <v>1901</v>
      </c>
      <c r="C963" s="52" t="s">
        <v>1902</v>
      </c>
      <c r="D963" s="244"/>
      <c r="E963" s="244"/>
      <c r="F963" s="54" t="str">
        <f t="shared" si="189"/>
        <v>-</v>
      </c>
    </row>
    <row r="964" spans="1:6" ht="24">
      <c r="A964" s="55" t="s">
        <v>1903</v>
      </c>
      <c r="B964" s="234" t="s">
        <v>1904</v>
      </c>
      <c r="C964" s="52" t="s">
        <v>1903</v>
      </c>
      <c r="D964" s="244"/>
      <c r="E964" s="244"/>
      <c r="F964" s="54" t="str">
        <f t="shared" si="189"/>
        <v>-</v>
      </c>
    </row>
    <row r="965" spans="1:6" ht="24">
      <c r="A965" s="55">
        <v>54532</v>
      </c>
      <c r="B965" s="87" t="s">
        <v>1905</v>
      </c>
      <c r="C965" s="52" t="s">
        <v>1906</v>
      </c>
      <c r="D965" s="244"/>
      <c r="E965" s="244"/>
      <c r="F965" s="54" t="str">
        <f t="shared" si="189"/>
        <v>-</v>
      </c>
    </row>
    <row r="966" spans="1:6" ht="12.75" customHeight="1">
      <c r="A966" s="55">
        <v>54542</v>
      </c>
      <c r="B966" s="87" t="s">
        <v>1907</v>
      </c>
      <c r="C966" s="52" t="s">
        <v>1908</v>
      </c>
      <c r="D966" s="244"/>
      <c r="E966" s="244"/>
      <c r="F966" s="54" t="str">
        <f t="shared" si="189"/>
        <v>-</v>
      </c>
    </row>
    <row r="967" spans="1:6" ht="24">
      <c r="A967" s="55">
        <v>54552</v>
      </c>
      <c r="B967" s="87" t="s">
        <v>1909</v>
      </c>
      <c r="C967" s="52" t="s">
        <v>1910</v>
      </c>
      <c r="D967" s="244"/>
      <c r="E967" s="244"/>
      <c r="F967" s="54" t="str">
        <f t="shared" si="189"/>
        <v>-</v>
      </c>
    </row>
    <row r="968" spans="1:6" ht="12.75" customHeight="1">
      <c r="A968" s="55">
        <v>54711</v>
      </c>
      <c r="B968" s="87" t="s">
        <v>1911</v>
      </c>
      <c r="C968" s="52" t="s">
        <v>1912</v>
      </c>
      <c r="D968" s="244"/>
      <c r="E968" s="244"/>
      <c r="F968" s="54" t="str">
        <f t="shared" si="189"/>
        <v>-</v>
      </c>
    </row>
    <row r="969" spans="1:6" ht="12.75" customHeight="1">
      <c r="A969" s="55">
        <v>54712</v>
      </c>
      <c r="B969" s="87" t="s">
        <v>1913</v>
      </c>
      <c r="C969" s="52" t="s">
        <v>1914</v>
      </c>
      <c r="D969" s="244"/>
      <c r="E969" s="244"/>
      <c r="F969" s="54" t="str">
        <f t="shared" si="189"/>
        <v>-</v>
      </c>
    </row>
    <row r="970" spans="1:6" ht="12.75" customHeight="1">
      <c r="A970" s="55">
        <v>54721</v>
      </c>
      <c r="B970" s="87" t="s">
        <v>1915</v>
      </c>
      <c r="C970" s="52" t="s">
        <v>1916</v>
      </c>
      <c r="D970" s="244"/>
      <c r="E970" s="244"/>
      <c r="F970" s="54" t="str">
        <f t="shared" si="189"/>
        <v>-</v>
      </c>
    </row>
    <row r="971" spans="1:6" ht="12.75" customHeight="1">
      <c r="A971" s="55">
        <v>54722</v>
      </c>
      <c r="B971" s="87" t="s">
        <v>1917</v>
      </c>
      <c r="C971" s="52" t="s">
        <v>1918</v>
      </c>
      <c r="D971" s="244"/>
      <c r="E971" s="244"/>
      <c r="F971" s="54" t="str">
        <f t="shared" si="189"/>
        <v>-</v>
      </c>
    </row>
    <row r="972" spans="1:6" ht="12.75" customHeight="1">
      <c r="A972" s="55">
        <v>54731</v>
      </c>
      <c r="B972" s="87" t="s">
        <v>1919</v>
      </c>
      <c r="C972" s="52" t="s">
        <v>1920</v>
      </c>
      <c r="D972" s="244"/>
      <c r="E972" s="244"/>
      <c r="F972" s="54" t="str">
        <f t="shared" si="189"/>
        <v>-</v>
      </c>
    </row>
    <row r="973" spans="1:6" ht="12.75" customHeight="1">
      <c r="A973" s="55">
        <v>54732</v>
      </c>
      <c r="B973" s="87" t="s">
        <v>1921</v>
      </c>
      <c r="C973" s="52" t="s">
        <v>1922</v>
      </c>
      <c r="D973" s="244"/>
      <c r="E973" s="244"/>
      <c r="F973" s="54" t="str">
        <f t="shared" si="189"/>
        <v>-</v>
      </c>
    </row>
    <row r="974" spans="1:6" ht="12.75" customHeight="1">
      <c r="A974" s="55">
        <v>54741</v>
      </c>
      <c r="B974" s="87" t="s">
        <v>1923</v>
      </c>
      <c r="C974" s="52" t="s">
        <v>1924</v>
      </c>
      <c r="D974" s="244"/>
      <c r="E974" s="244"/>
      <c r="F974" s="54" t="str">
        <f t="shared" si="189"/>
        <v>-</v>
      </c>
    </row>
    <row r="975" spans="1:6" ht="12.75" customHeight="1">
      <c r="A975" s="55">
        <v>54742</v>
      </c>
      <c r="B975" s="87" t="s">
        <v>1925</v>
      </c>
      <c r="C975" s="52" t="s">
        <v>1926</v>
      </c>
      <c r="D975" s="244"/>
      <c r="E975" s="244"/>
      <c r="F975" s="54" t="str">
        <f t="shared" si="189"/>
        <v>-</v>
      </c>
    </row>
    <row r="976" spans="1:6" ht="24">
      <c r="A976" s="55">
        <v>54751</v>
      </c>
      <c r="B976" s="87" t="s">
        <v>1927</v>
      </c>
      <c r="C976" s="52" t="s">
        <v>1928</v>
      </c>
      <c r="D976" s="244"/>
      <c r="E976" s="244"/>
      <c r="F976" s="54" t="str">
        <f t="shared" si="189"/>
        <v>-</v>
      </c>
    </row>
    <row r="977" spans="1:6" ht="24">
      <c r="A977" s="55">
        <v>54752</v>
      </c>
      <c r="B977" s="87" t="s">
        <v>1929</v>
      </c>
      <c r="C977" s="52" t="s">
        <v>1930</v>
      </c>
      <c r="D977" s="244"/>
      <c r="E977" s="244"/>
      <c r="F977" s="54" t="str">
        <f t="shared" si="189"/>
        <v>-</v>
      </c>
    </row>
    <row r="978" spans="1:6" ht="24">
      <c r="A978" s="55">
        <v>54761</v>
      </c>
      <c r="B978" s="87" t="s">
        <v>1931</v>
      </c>
      <c r="C978" s="52" t="s">
        <v>1932</v>
      </c>
      <c r="D978" s="244"/>
      <c r="E978" s="244"/>
      <c r="F978" s="54" t="str">
        <f t="shared" si="189"/>
        <v>-</v>
      </c>
    </row>
    <row r="979" spans="1:6" ht="24">
      <c r="A979" s="55">
        <v>54762</v>
      </c>
      <c r="B979" s="87" t="s">
        <v>1933</v>
      </c>
      <c r="C979" s="52" t="s">
        <v>1934</v>
      </c>
      <c r="D979" s="244"/>
      <c r="E979" s="244"/>
      <c r="F979" s="54" t="str">
        <f t="shared" si="189"/>
        <v>-</v>
      </c>
    </row>
    <row r="980" spans="1:6" ht="24">
      <c r="A980" s="55">
        <v>54771</v>
      </c>
      <c r="B980" s="87" t="s">
        <v>1935</v>
      </c>
      <c r="C980" s="52" t="s">
        <v>1936</v>
      </c>
      <c r="D980" s="244"/>
      <c r="E980" s="244"/>
      <c r="F980" s="54" t="str">
        <f t="shared" ref="F980:F982" si="190">IF(D980&lt;&gt;0,IF(E980/D980&gt;=100,"&gt;&gt;100",E980/D980*100),"-")</f>
        <v>-</v>
      </c>
    </row>
    <row r="981" spans="1:6" ht="24">
      <c r="A981" s="55">
        <v>54772</v>
      </c>
      <c r="B981" s="87" t="s">
        <v>1937</v>
      </c>
      <c r="C981" s="52" t="s">
        <v>1938</v>
      </c>
      <c r="D981" s="244"/>
      <c r="E981" s="244"/>
      <c r="F981" s="54" t="str">
        <f t="shared" si="190"/>
        <v>-</v>
      </c>
    </row>
    <row r="982" spans="1:6" ht="24">
      <c r="A982" s="57">
        <v>55312</v>
      </c>
      <c r="B982" s="235" t="s">
        <v>1939</v>
      </c>
      <c r="C982" s="58" t="s">
        <v>1940</v>
      </c>
      <c r="D982" s="245"/>
      <c r="E982" s="245"/>
      <c r="F982" s="59" t="str">
        <f t="shared" si="190"/>
        <v>-</v>
      </c>
    </row>
    <row r="983" spans="1:6" ht="20.100000000000001" customHeight="1">
      <c r="A983" s="350" t="s">
        <v>1941</v>
      </c>
      <c r="B983" s="351"/>
      <c r="C983" s="68"/>
      <c r="D983" s="75"/>
      <c r="E983" s="75"/>
      <c r="F983" s="76"/>
    </row>
    <row r="984" spans="1:6" ht="39" customHeight="1">
      <c r="A984" s="202" t="s">
        <v>1942</v>
      </c>
      <c r="B984" s="198" t="s">
        <v>40</v>
      </c>
      <c r="C984" s="222" t="s">
        <v>41</v>
      </c>
      <c r="D984" s="67" t="s">
        <v>1943</v>
      </c>
      <c r="E984" s="69" t="s">
        <v>1944</v>
      </c>
      <c r="F984" s="67" t="s">
        <v>51</v>
      </c>
    </row>
    <row r="985" spans="1:6" ht="36">
      <c r="A985" s="70" t="s">
        <v>1945</v>
      </c>
      <c r="B985" s="192" t="s">
        <v>1946</v>
      </c>
      <c r="C985" s="71" t="s">
        <v>1947</v>
      </c>
      <c r="D985" s="246"/>
      <c r="E985" s="246"/>
      <c r="F985" s="65" t="str">
        <f t="shared" ref="F985:F992" si="191">IF(D985&lt;&gt;0,IF(E985/D985&gt;=100,"&gt;&gt;100",E985/D985*100),"-")</f>
        <v>-</v>
      </c>
    </row>
    <row r="986" spans="1:6" ht="24">
      <c r="A986" s="55" t="s">
        <v>1948</v>
      </c>
      <c r="B986" s="87" t="s">
        <v>1949</v>
      </c>
      <c r="C986" s="52" t="s">
        <v>1948</v>
      </c>
      <c r="D986" s="247"/>
      <c r="E986" s="247"/>
      <c r="F986" s="54" t="str">
        <f t="shared" si="191"/>
        <v>-</v>
      </c>
    </row>
    <row r="987" spans="1:6" ht="24">
      <c r="A987" s="55" t="s">
        <v>1950</v>
      </c>
      <c r="B987" s="87" t="s">
        <v>1951</v>
      </c>
      <c r="C987" s="52" t="s">
        <v>1950</v>
      </c>
      <c r="D987" s="247"/>
      <c r="E987" s="247"/>
      <c r="F987" s="54" t="str">
        <f t="shared" si="191"/>
        <v>-</v>
      </c>
    </row>
    <row r="988" spans="1:6" ht="24">
      <c r="A988" s="55">
        <v>26454</v>
      </c>
      <c r="B988" s="87" t="s">
        <v>1952</v>
      </c>
      <c r="C988" s="52" t="s">
        <v>1953</v>
      </c>
      <c r="D988" s="247"/>
      <c r="E988" s="247"/>
      <c r="F988" s="54" t="str">
        <f t="shared" si="191"/>
        <v>-</v>
      </c>
    </row>
    <row r="989" spans="1:6" ht="12.75" customHeight="1">
      <c r="A989" s="55" t="s">
        <v>1954</v>
      </c>
      <c r="B989" s="87" t="s">
        <v>1955</v>
      </c>
      <c r="C989" s="52" t="s">
        <v>1954</v>
      </c>
      <c r="D989" s="247"/>
      <c r="E989" s="247"/>
      <c r="F989" s="54" t="str">
        <f t="shared" si="191"/>
        <v>-</v>
      </c>
    </row>
    <row r="990" spans="1:6" ht="36">
      <c r="A990" s="55" t="s">
        <v>1956</v>
      </c>
      <c r="B990" s="87" t="s">
        <v>1957</v>
      </c>
      <c r="C990" s="52" t="s">
        <v>1958</v>
      </c>
      <c r="D990" s="247"/>
      <c r="E990" s="247"/>
      <c r="F990" s="54" t="str">
        <f t="shared" si="191"/>
        <v>-</v>
      </c>
    </row>
    <row r="991" spans="1:6" ht="12.75" customHeight="1">
      <c r="A991" s="55" t="s">
        <v>1959</v>
      </c>
      <c r="B991" s="87" t="s">
        <v>1960</v>
      </c>
      <c r="C991" s="52" t="s">
        <v>1959</v>
      </c>
      <c r="D991" s="247"/>
      <c r="E991" s="247"/>
      <c r="F991" s="54" t="str">
        <f t="shared" si="191"/>
        <v>-</v>
      </c>
    </row>
    <row r="992" spans="1:6" ht="24">
      <c r="A992" s="57">
        <v>26534</v>
      </c>
      <c r="B992" s="235" t="s">
        <v>1961</v>
      </c>
      <c r="C992" s="58" t="s">
        <v>1962</v>
      </c>
      <c r="D992" s="248"/>
      <c r="E992" s="248"/>
      <c r="F992" s="59" t="str">
        <f t="shared" si="191"/>
        <v>-</v>
      </c>
    </row>
    <row r="993" spans="1:6" ht="15" customHeight="1">
      <c r="A993" s="190"/>
      <c r="B993" s="213"/>
      <c r="C993" s="223"/>
      <c r="D993" s="73"/>
      <c r="E993" s="73"/>
      <c r="F993" s="73"/>
    </row>
    <row r="994" spans="1:6" ht="15" customHeight="1">
      <c r="A994" s="190"/>
      <c r="B994" s="213"/>
      <c r="C994" s="223"/>
      <c r="D994" s="348"/>
      <c r="E994" s="349"/>
      <c r="F994" s="73"/>
    </row>
    <row r="995" spans="1:6" ht="15" customHeight="1">
      <c r="A995" s="190"/>
      <c r="B995" s="213"/>
      <c r="C995" s="223"/>
      <c r="D995" s="348"/>
      <c r="E995" s="349"/>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23" workbookViewId="0">
      <selection activeCell="E243" sqref="E243"/>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c r="A3" s="299" t="s">
        <v>48</v>
      </c>
      <c r="B3" s="300" t="s">
        <v>40</v>
      </c>
      <c r="C3" s="301" t="s">
        <v>41</v>
      </c>
      <c r="D3" s="302" t="s">
        <v>1963</v>
      </c>
      <c r="E3" s="300" t="s">
        <v>1964</v>
      </c>
      <c r="F3" s="303" t="s">
        <v>51</v>
      </c>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9" t="s">
        <v>1965</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61859157</v>
      </c>
      <c r="E6" s="231">
        <f t="shared" si="0"/>
        <v>66014561.589999996</v>
      </c>
      <c r="F6" s="232">
        <f t="shared" ref="F6:F260" si="1">IF(D6&gt;0,IF(E6/D6&gt;=100,"&gt;&gt;100",E6/D6*100),"-")</f>
        <v>106.717525410183</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59050730</v>
      </c>
      <c r="E7" s="106">
        <f t="shared" si="2"/>
        <v>62611845.219999999</v>
      </c>
      <c r="F7" s="95">
        <f t="shared" si="1"/>
        <v>106.03060321184851</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21186772</v>
      </c>
      <c r="E8" s="106">
        <f>E9+E10-E11</f>
        <v>21186772</v>
      </c>
      <c r="F8" s="95">
        <f t="shared" si="1"/>
        <v>100</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v>21186772</v>
      </c>
      <c r="E9" s="249">
        <v>21186772</v>
      </c>
      <c r="F9" s="95">
        <f t="shared" si="1"/>
        <v>100</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35212730</v>
      </c>
      <c r="E12" s="106">
        <f t="shared" si="3"/>
        <v>40223770.869999997</v>
      </c>
      <c r="F12" s="95">
        <f t="shared" si="1"/>
        <v>114.23076503866641</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33278568</v>
      </c>
      <c r="E13" s="106">
        <f t="shared" si="4"/>
        <v>38691371.439999998</v>
      </c>
      <c r="F13" s="95">
        <f t="shared" si="1"/>
        <v>116.26513328337926</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v>1023048</v>
      </c>
      <c r="E14" s="249">
        <v>1023048.3</v>
      </c>
      <c r="F14" s="95">
        <f t="shared" si="1"/>
        <v>100.0000293241373</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28404051</v>
      </c>
      <c r="E15" s="249">
        <v>34157827.280000001</v>
      </c>
      <c r="F15" s="95">
        <f t="shared" si="1"/>
        <v>120.25688617444041</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v>9832388</v>
      </c>
      <c r="E16" s="249">
        <v>11889168.609999999</v>
      </c>
      <c r="F16" s="95">
        <f t="shared" si="1"/>
        <v>120.91842398815018</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5980919</v>
      </c>
      <c r="E18" s="249">
        <v>8378672.75</v>
      </c>
      <c r="F18" s="95">
        <f t="shared" si="1"/>
        <v>140.09005555835148</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817285</v>
      </c>
      <c r="E19" s="106">
        <f t="shared" si="5"/>
        <v>1081630.6100000003</v>
      </c>
      <c r="F19" s="95">
        <f t="shared" si="1"/>
        <v>132.34436090225569</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842918</v>
      </c>
      <c r="E20" s="249">
        <v>842917.08</v>
      </c>
      <c r="F20" s="95">
        <f t="shared" si="1"/>
        <v>99.999890855338236</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120902</v>
      </c>
      <c r="E21" s="249">
        <v>120902.13</v>
      </c>
      <c r="F21" s="95">
        <f t="shared" si="1"/>
        <v>100.00010752510298</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73986</v>
      </c>
      <c r="E22" s="249">
        <v>239158.43</v>
      </c>
      <c r="F22" s="95">
        <f t="shared" si="1"/>
        <v>323.24822263671507</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v>45071</v>
      </c>
      <c r="E23" s="249"/>
      <c r="F23" s="95">
        <f t="shared" si="1"/>
        <v>0</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2011675</v>
      </c>
      <c r="E26" s="249">
        <v>2513100.56</v>
      </c>
      <c r="F26" s="95">
        <f t="shared" si="1"/>
        <v>124.92577379546894</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2277267</v>
      </c>
      <c r="E28" s="249">
        <v>2634447.59</v>
      </c>
      <c r="F28" s="95">
        <f t="shared" si="1"/>
        <v>115.68461625272749</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768444</v>
      </c>
      <c r="E29" s="106">
        <f t="shared" si="6"/>
        <v>144231.60999999987</v>
      </c>
      <c r="F29" s="95">
        <f t="shared" si="1"/>
        <v>18.769306546735983</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v>3563284</v>
      </c>
      <c r="E30" s="249">
        <v>3563284</v>
      </c>
      <c r="F30" s="95">
        <f t="shared" si="1"/>
        <v>100</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2794840</v>
      </c>
      <c r="E34" s="249">
        <v>3419052.39</v>
      </c>
      <c r="F34" s="95">
        <f t="shared" si="1"/>
        <v>122.33445885989896</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348433</v>
      </c>
      <c r="E45" s="106">
        <f t="shared" si="9"/>
        <v>306537.20999999996</v>
      </c>
      <c r="F45" s="95">
        <f t="shared" si="1"/>
        <v>87.975940855200278</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v>2681161</v>
      </c>
      <c r="E49" s="249">
        <v>2931898.02</v>
      </c>
      <c r="F49" s="95">
        <f t="shared" si="1"/>
        <v>109.3518076683944</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v>2332728</v>
      </c>
      <c r="E50" s="249">
        <v>2625360.81</v>
      </c>
      <c r="F50" s="95">
        <f t="shared" si="1"/>
        <v>112.5446605862321</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2651228</v>
      </c>
      <c r="E56" s="106">
        <f t="shared" si="11"/>
        <v>1201302.3500000001</v>
      </c>
      <c r="F56" s="95">
        <f t="shared" si="1"/>
        <v>45.31116712708225</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v>2651228</v>
      </c>
      <c r="E57" s="249">
        <v>1201302.3500000001</v>
      </c>
      <c r="F57" s="95">
        <f t="shared" si="1"/>
        <v>45.31116712708225</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2808427</v>
      </c>
      <c r="E68" s="106">
        <f t="shared" si="13"/>
        <v>3402716.37</v>
      </c>
      <c r="F68" s="95">
        <f t="shared" si="1"/>
        <v>121.16093350476976</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665698</v>
      </c>
      <c r="E69" s="106">
        <f t="shared" si="14"/>
        <v>369583.41</v>
      </c>
      <c r="F69" s="95">
        <f t="shared" si="1"/>
        <v>55.518179414689541</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665698</v>
      </c>
      <c r="E70" s="106">
        <f t="shared" si="15"/>
        <v>369583.41</v>
      </c>
      <c r="F70" s="95">
        <f t="shared" si="1"/>
        <v>55.518179414689541</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665698</v>
      </c>
      <c r="E72" s="249">
        <v>369583.41</v>
      </c>
      <c r="F72" s="95">
        <f t="shared" si="1"/>
        <v>55.518179414689541</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457222.23</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457222.23</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v>457222.23</v>
      </c>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377500</v>
      </c>
      <c r="E134" s="106">
        <f t="shared" si="23"/>
        <v>377500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377500</v>
      </c>
      <c r="E135" s="106">
        <f t="shared" si="24"/>
        <v>377500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v>377500</v>
      </c>
      <c r="E138" s="249">
        <v>377500</v>
      </c>
      <c r="F138" s="95">
        <f t="shared" si="1"/>
        <v>100</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1765229</v>
      </c>
      <c r="E146" s="106">
        <f t="shared" si="26"/>
        <v>2198410.7300000004</v>
      </c>
      <c r="F146" s="95">
        <f t="shared" si="1"/>
        <v>124.53969031780015</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v>252914</v>
      </c>
      <c r="E147" s="249">
        <v>199329.35</v>
      </c>
      <c r="F147" s="95">
        <f t="shared" si="1"/>
        <v>78.813094569695636</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v>6000</v>
      </c>
      <c r="E158" s="249">
        <v>1781.04</v>
      </c>
      <c r="F158" s="95">
        <f t="shared" si="1"/>
        <v>29.683999999999997</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v>2290678</v>
      </c>
      <c r="E159" s="249">
        <v>2811851.18</v>
      </c>
      <c r="F159" s="95">
        <f t="shared" si="1"/>
        <v>122.7519179910926</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v>784363</v>
      </c>
      <c r="E163" s="249">
        <v>814550.84</v>
      </c>
      <c r="F163" s="95">
        <f t="shared" si="1"/>
        <v>103.84870780493216</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61859157</v>
      </c>
      <c r="E175" s="106">
        <f t="shared" si="30"/>
        <v>66014561.590000004</v>
      </c>
      <c r="F175" s="95">
        <f t="shared" si="1"/>
        <v>106.71752541018303</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4320476</v>
      </c>
      <c r="E176" s="106">
        <f t="shared" si="31"/>
        <v>4710969.58</v>
      </c>
      <c r="F176" s="95">
        <f t="shared" si="1"/>
        <v>109.03820736418857</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0</v>
      </c>
      <c r="E177" s="106">
        <f t="shared" si="32"/>
        <v>2316.86</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c r="E179" s="249">
        <v>2316.86</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291326</v>
      </c>
      <c r="E189" s="249">
        <v>1007233.6</v>
      </c>
      <c r="F189" s="95">
        <f t="shared" si="1"/>
        <v>345.74105984361159</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4029150</v>
      </c>
      <c r="E206" s="106">
        <f t="shared" si="37"/>
        <v>3701419.12</v>
      </c>
      <c r="F206" s="95">
        <f t="shared" si="1"/>
        <v>91.866004492262647</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4029150</v>
      </c>
      <c r="E207" s="106">
        <f t="shared" si="38"/>
        <v>3701419.12</v>
      </c>
      <c r="F207" s="95">
        <f t="shared" si="1"/>
        <v>91.866004492262647</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v>4029150</v>
      </c>
      <c r="E209" s="249">
        <v>3701419.12</v>
      </c>
      <c r="F209" s="95">
        <f t="shared" si="1"/>
        <v>91.866004492262647</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57538681</v>
      </c>
      <c r="E237" s="106">
        <f t="shared" si="41"/>
        <v>61303592.010000005</v>
      </c>
      <c r="F237" s="95">
        <f t="shared" si="1"/>
        <v>106.54326957894639</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57164309</v>
      </c>
      <c r="E238" s="106">
        <f t="shared" si="42"/>
        <v>61943559.060000002</v>
      </c>
      <c r="F238" s="95">
        <f t="shared" si="1"/>
        <v>108.36054899220422</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57164309</v>
      </c>
      <c r="E239" s="106">
        <f t="shared" si="43"/>
        <v>61943559.060000002</v>
      </c>
      <c r="F239" s="95">
        <f t="shared" si="1"/>
        <v>108.36054899220422</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57164309</v>
      </c>
      <c r="E241" s="249">
        <v>61943559.060000002</v>
      </c>
      <c r="F241" s="95">
        <f t="shared" si="1"/>
        <v>108.36054899220422</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374372</v>
      </c>
      <c r="E245" s="106">
        <f t="shared" si="45"/>
        <v>-639967.05000000005</v>
      </c>
      <c r="F245" s="95">
        <f t="shared" si="1"/>
        <v>-170.94415447736478</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374372</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374372</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0</v>
      </c>
      <c r="E250" s="106">
        <f t="shared" si="47"/>
        <v>639967.05000000005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c r="E251" s="249">
        <v>639967.05000000005</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6000820</v>
      </c>
      <c r="E259" s="106">
        <f t="shared" si="49"/>
        <v>7285118.5099999998</v>
      </c>
      <c r="F259" s="95">
        <f t="shared" si="1"/>
        <v>121.40205021980329</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6000820</v>
      </c>
      <c r="E260" s="250">
        <v>7285118.5099999998</v>
      </c>
      <c r="F260" s="99">
        <f t="shared" si="1"/>
        <v>121.40205021980329</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v>457222.23</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v>1872283</v>
      </c>
      <c r="E264" s="249">
        <v>3012961.57</v>
      </c>
      <c r="F264" s="95">
        <f t="shared" si="50"/>
        <v>160.92447402449309</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677309</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c r="E287" s="249">
        <v>2316.86</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v>291326</v>
      </c>
      <c r="E289" s="249">
        <v>1007233.6</v>
      </c>
      <c r="F289" s="95">
        <f t="shared" si="50"/>
        <v>345.74105984361159</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v>4029150</v>
      </c>
      <c r="E294" s="249">
        <v>3701419.12</v>
      </c>
      <c r="F294" s="95">
        <f t="shared" si="50"/>
        <v>91.866004492262647</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97" workbookViewId="0">
      <selection activeCell="D119" sqref="D119"/>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5068285</v>
      </c>
      <c r="E5" s="81">
        <f t="shared" si="0"/>
        <v>4931776.0199999996</v>
      </c>
      <c r="F5" s="82">
        <f t="shared" ref="F5:F141" si="1">IF(D5&gt;0,IF(E5/D5&gt;=100,"&gt;&gt;100",E5/D5*100),"-")</f>
        <v>97.306604107701119</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2941517</v>
      </c>
      <c r="E6" s="83">
        <f t="shared" si="2"/>
        <v>3392709.31</v>
      </c>
      <c r="F6" s="65">
        <f t="shared" si="1"/>
        <v>115.33876261806408</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v>2941517</v>
      </c>
      <c r="E7" s="251">
        <v>3392709.31</v>
      </c>
      <c r="F7" s="65">
        <f t="shared" si="1"/>
        <v>115.33876261806408</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2047640</v>
      </c>
      <c r="E13" s="83">
        <f t="shared" si="4"/>
        <v>1468136.57</v>
      </c>
      <c r="F13" s="65">
        <f t="shared" si="1"/>
        <v>71.6989592897189</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v>2047640</v>
      </c>
      <c r="E16" s="251">
        <v>1468136.57</v>
      </c>
      <c r="F16" s="65">
        <f t="shared" si="1"/>
        <v>71.6989592897189</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v>79128</v>
      </c>
      <c r="E20" s="251">
        <v>70930.14</v>
      </c>
      <c r="F20" s="65">
        <f t="shared" si="1"/>
        <v>89.639748255990298</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45000</v>
      </c>
      <c r="E22" s="83">
        <f t="shared" si="5"/>
        <v>80737.5</v>
      </c>
      <c r="F22" s="65">
        <f t="shared" si="1"/>
        <v>179.41666666666666</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v>45000</v>
      </c>
      <c r="E24" s="251">
        <v>48850</v>
      </c>
      <c r="F24" s="65">
        <f t="shared" si="1"/>
        <v>108.55555555555556</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v>31887.5</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537373</v>
      </c>
      <c r="E28" s="83">
        <f t="shared" si="6"/>
        <v>418750</v>
      </c>
      <c r="F28" s="65">
        <f t="shared" si="1"/>
        <v>77.925388882582496</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v>532779</v>
      </c>
      <c r="E30" s="251">
        <v>418750</v>
      </c>
      <c r="F30" s="65">
        <f t="shared" si="1"/>
        <v>78.597317086446722</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v>4594</v>
      </c>
      <c r="E34" s="251"/>
      <c r="F34" s="65">
        <f t="shared" si="1"/>
        <v>0</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1448499</v>
      </c>
      <c r="E35" s="83">
        <f t="shared" si="7"/>
        <v>3474390.9699999997</v>
      </c>
      <c r="F35" s="65">
        <f t="shared" si="1"/>
        <v>239.86146831996427</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36245</v>
      </c>
      <c r="E39" s="83">
        <f t="shared" si="9"/>
        <v>15500</v>
      </c>
      <c r="F39" s="65">
        <f t="shared" si="1"/>
        <v>42.764519244033664</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v>36245</v>
      </c>
      <c r="E40" s="251">
        <v>15500</v>
      </c>
      <c r="F40" s="65">
        <f t="shared" si="1"/>
        <v>42.764519244033664</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1319979</v>
      </c>
      <c r="E54" s="83">
        <f t="shared" si="12"/>
        <v>3130013.73</v>
      </c>
      <c r="F54" s="65">
        <f t="shared" si="1"/>
        <v>237.12602473221165</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v>1319979</v>
      </c>
      <c r="E55" s="251">
        <v>3130013.73</v>
      </c>
      <c r="F55" s="65">
        <f t="shared" si="1"/>
        <v>237.12602473221165</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92275</v>
      </c>
      <c r="E61" s="83">
        <f t="shared" si="13"/>
        <v>328877.24</v>
      </c>
      <c r="F61" s="65">
        <f t="shared" si="1"/>
        <v>356.40990517474938</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v>35000</v>
      </c>
      <c r="E64" s="251">
        <v>65652.240000000005</v>
      </c>
      <c r="F64" s="65">
        <f t="shared" si="1"/>
        <v>187.5778285714286</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v>57275</v>
      </c>
      <c r="E65" s="251">
        <v>263225</v>
      </c>
      <c r="F65" s="65">
        <f t="shared" si="1"/>
        <v>459.58096900916632</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130049</v>
      </c>
      <c r="E75" s="83">
        <f t="shared" si="15"/>
        <v>431325.56</v>
      </c>
      <c r="F75" s="65">
        <f t="shared" si="1"/>
        <v>331.66388053733596</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v>130049</v>
      </c>
      <c r="E81" s="251">
        <v>431325.56</v>
      </c>
      <c r="F81" s="65">
        <f t="shared" si="1"/>
        <v>331.66388053733596</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3339452</v>
      </c>
      <c r="E82" s="83">
        <f t="shared" si="16"/>
        <v>3400414.14</v>
      </c>
      <c r="F82" s="65">
        <f t="shared" si="1"/>
        <v>101.82551328780892</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v>675000</v>
      </c>
      <c r="E85" s="251">
        <v>650814.92000000004</v>
      </c>
      <c r="F85" s="65">
        <f t="shared" si="1"/>
        <v>96.417025185185196</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v>149388</v>
      </c>
      <c r="E86" s="251">
        <v>109656.25</v>
      </c>
      <c r="F86" s="65">
        <f t="shared" si="1"/>
        <v>73.403653573245506</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v>2515064</v>
      </c>
      <c r="E88" s="251">
        <v>2639942.9700000002</v>
      </c>
      <c r="F88" s="65">
        <f t="shared" si="1"/>
        <v>104.96524024835949</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76804</v>
      </c>
      <c r="E89" s="83">
        <f t="shared" si="17"/>
        <v>46804.480000000003</v>
      </c>
      <c r="F89" s="65">
        <f t="shared" si="1"/>
        <v>60.940159366699653</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76804</v>
      </c>
      <c r="E94" s="83">
        <f t="shared" si="19"/>
        <v>46804.480000000003</v>
      </c>
      <c r="F94" s="65">
        <f t="shared" si="1"/>
        <v>60.940159366699653</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v>76804</v>
      </c>
      <c r="E95" s="251">
        <v>46804.480000000003</v>
      </c>
      <c r="F95" s="65">
        <f t="shared" si="1"/>
        <v>60.940159366699653</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500331</v>
      </c>
      <c r="E107" s="83">
        <f t="shared" si="21"/>
        <v>792112.45</v>
      </c>
      <c r="F107" s="65">
        <f t="shared" si="1"/>
        <v>158.31768369339497</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v>280000</v>
      </c>
      <c r="E108" s="251">
        <v>280000</v>
      </c>
      <c r="F108" s="65">
        <f t="shared" si="1"/>
        <v>100</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v>220331</v>
      </c>
      <c r="E113" s="251">
        <v>512112.45</v>
      </c>
      <c r="F113" s="65">
        <f t="shared" si="1"/>
        <v>232.42868683934628</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1691178</v>
      </c>
      <c r="E114" s="83">
        <f t="shared" si="22"/>
        <v>1347587.4500000002</v>
      </c>
      <c r="F114" s="65">
        <f t="shared" si="1"/>
        <v>79.683359764613797</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909889</v>
      </c>
      <c r="E115" s="83">
        <f t="shared" si="23"/>
        <v>718764.14</v>
      </c>
      <c r="F115" s="65">
        <f t="shared" si="1"/>
        <v>78.994705947648555</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v>829872</v>
      </c>
      <c r="E116" s="251">
        <v>699069.51</v>
      </c>
      <c r="F116" s="65">
        <f t="shared" si="1"/>
        <v>84.238233125108451</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v>80017</v>
      </c>
      <c r="E117" s="251">
        <v>19694.63</v>
      </c>
      <c r="F117" s="65">
        <f t="shared" si="1"/>
        <v>24.613057225339617</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v>781289</v>
      </c>
      <c r="E128" s="251">
        <v>628823.31000000006</v>
      </c>
      <c r="F128" s="65">
        <f t="shared" si="1"/>
        <v>80.485365850536752</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236769</v>
      </c>
      <c r="E129" s="83">
        <f t="shared" si="26"/>
        <v>352316.7</v>
      </c>
      <c r="F129" s="65">
        <f t="shared" si="1"/>
        <v>148.80187017726138</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v>58364</v>
      </c>
      <c r="E135" s="251">
        <v>83500</v>
      </c>
      <c r="F135" s="65">
        <f t="shared" si="1"/>
        <v>143.0676444383524</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v>178405</v>
      </c>
      <c r="E136" s="251">
        <v>70758.600000000006</v>
      </c>
      <c r="F136" s="65">
        <f t="shared" si="1"/>
        <v>39.661780779686673</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v>198058.1</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13073740</v>
      </c>
      <c r="E141" s="108">
        <f t="shared" si="28"/>
        <v>15276215.27</v>
      </c>
      <c r="F141" s="84">
        <f t="shared" si="1"/>
        <v>116.84655859761628</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D15" sqref="D15"/>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c r="E12" s="312"/>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D48 E13:E48 E5:E11">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F99" sqref="F99"/>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4320476</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17769644.59</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14068225.469999999</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1871782.78</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3488725.4</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85840.68</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v>150525</v>
      </c>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v>1939082.76</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v>6532268.8499999996</v>
      </c>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3701419.12</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v>3701419.12</v>
      </c>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17379151.009999998</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17379151.009999998</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1871782.78</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3488725.4</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2346904.92</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v>150525</v>
      </c>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v>379860.39</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v>1939082.76</v>
      </c>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7202269.7599999998</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4710969.5800000019</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1009550.46</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2316.86</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2316.86</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v>2316.86</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1007233.6</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v>1007233.6</v>
      </c>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3701419.12</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v>3701419.12</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99"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3" t="s">
        <v>2856</v>
      </c>
      <c r="B1" s="368"/>
      <c r="C1" s="368"/>
      <c r="D1" s="368"/>
      <c r="E1" s="73" t="s">
        <v>2998</v>
      </c>
      <c r="F1" s="73"/>
      <c r="G1" s="73"/>
      <c r="H1" s="73"/>
      <c r="I1" s="73"/>
      <c r="J1" s="73"/>
      <c r="K1" s="73"/>
      <c r="L1" s="73"/>
      <c r="M1" s="73"/>
      <c r="N1" s="73"/>
      <c r="O1" s="73"/>
      <c r="P1" s="73"/>
    </row>
    <row r="2" spans="1:16" ht="37.5" customHeight="1">
      <c r="A2" s="373" t="s">
        <v>2999</v>
      </c>
      <c r="B2" s="368"/>
      <c r="C2" s="368"/>
      <c r="D2" s="368"/>
    </row>
    <row r="3" spans="1:16" ht="29.25" customHeight="1">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26643</v>
      </c>
      <c r="P3" s="73"/>
    </row>
    <row r="4" spans="1:16" ht="19.5" customHeight="1">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70" t="s">
        <v>3021</v>
      </c>
      <c r="B19" s="371"/>
      <c r="C19" s="372"/>
      <c r="D19" s="125"/>
      <c r="E19" s="73">
        <f>SUM(E20:E274)</f>
        <v>0</v>
      </c>
      <c r="F19" s="73">
        <f>SUM(F20:F274)</f>
        <v>0</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9" t="s">
        <v>3298</v>
      </c>
      <c r="B1" s="379"/>
      <c r="C1" s="379"/>
    </row>
    <row r="2" spans="1:17" ht="33" customHeight="1">
      <c r="A2" s="380" t="s">
        <v>3299</v>
      </c>
      <c r="B2" s="381"/>
      <c r="C2" s="378"/>
      <c r="D2" s="4"/>
      <c r="E2" s="4"/>
      <c r="F2" s="4"/>
      <c r="G2" s="4"/>
      <c r="H2" s="4"/>
      <c r="I2" s="4"/>
      <c r="J2" s="4"/>
      <c r="K2" s="4"/>
      <c r="L2" s="4"/>
      <c r="M2" s="4"/>
      <c r="N2" s="4"/>
      <c r="O2" s="4"/>
      <c r="P2" s="4"/>
      <c r="Q2" s="4"/>
    </row>
    <row r="3" spans="1:17" ht="18.75" customHeight="1">
      <c r="A3" s="42" t="s">
        <v>3300</v>
      </c>
      <c r="B3" s="382" t="s">
        <v>3301</v>
      </c>
      <c r="C3" s="378"/>
      <c r="D3" s="4"/>
      <c r="E3" s="4"/>
      <c r="F3" s="4"/>
      <c r="G3" s="4"/>
      <c r="H3" s="4"/>
      <c r="I3" s="4"/>
      <c r="J3" s="4"/>
      <c r="K3" s="4"/>
      <c r="L3" s="4"/>
      <c r="M3" s="4"/>
      <c r="N3" s="4"/>
      <c r="O3" s="4"/>
      <c r="P3" s="4"/>
      <c r="Q3" s="4"/>
    </row>
    <row r="4" spans="1:17" ht="37.5" hidden="1" customHeight="1">
      <c r="A4" s="43" t="s">
        <v>3302</v>
      </c>
      <c r="B4" s="377" t="s">
        <v>3303</v>
      </c>
      <c r="C4" s="378"/>
      <c r="D4" s="4"/>
      <c r="E4" s="4"/>
      <c r="F4" s="4"/>
      <c r="G4" s="4"/>
      <c r="H4" s="4"/>
      <c r="I4" s="4"/>
      <c r="J4" s="4"/>
      <c r="K4" s="4"/>
      <c r="L4" s="4"/>
      <c r="M4" s="4"/>
      <c r="N4" s="4"/>
      <c r="O4" s="4"/>
      <c r="P4" s="4"/>
      <c r="Q4" s="4"/>
    </row>
    <row r="5" spans="1:17" ht="48" hidden="1" customHeight="1">
      <c r="A5" s="43" t="s">
        <v>3302</v>
      </c>
      <c r="B5" s="377" t="s">
        <v>3304</v>
      </c>
      <c r="C5" s="378"/>
      <c r="D5" s="4"/>
      <c r="E5" s="4"/>
      <c r="F5" s="4"/>
      <c r="G5" s="4"/>
      <c r="H5" s="4"/>
      <c r="I5" s="4"/>
      <c r="J5" s="4"/>
      <c r="K5" s="4"/>
      <c r="L5" s="4"/>
      <c r="M5" s="4"/>
      <c r="N5" s="4"/>
      <c r="O5" s="4"/>
      <c r="P5" s="4"/>
      <c r="Q5" s="4"/>
    </row>
    <row r="6" spans="1:17" ht="59.25" hidden="1" customHeight="1">
      <c r="A6" s="43" t="s">
        <v>3302</v>
      </c>
      <c r="B6" s="377" t="s">
        <v>3305</v>
      </c>
      <c r="C6" s="378"/>
      <c r="D6" s="4"/>
      <c r="E6" s="4"/>
      <c r="F6" s="4"/>
      <c r="G6" s="4"/>
      <c r="H6" s="4"/>
      <c r="I6" s="4"/>
      <c r="J6" s="4"/>
      <c r="K6" s="4"/>
      <c r="L6" s="4"/>
      <c r="M6" s="4"/>
      <c r="N6" s="4"/>
      <c r="O6" s="4"/>
      <c r="P6" s="4"/>
      <c r="Q6" s="4"/>
    </row>
    <row r="7" spans="1:17" ht="48" hidden="1" customHeight="1">
      <c r="A7" s="43" t="s">
        <v>3306</v>
      </c>
      <c r="B7" s="377" t="s">
        <v>3307</v>
      </c>
      <c r="C7" s="378"/>
      <c r="D7" s="4"/>
      <c r="E7" s="4"/>
      <c r="F7" s="4"/>
      <c r="G7" s="4"/>
      <c r="H7" s="4"/>
      <c r="I7" s="4"/>
      <c r="J7" s="4"/>
      <c r="K7" s="4"/>
      <c r="L7" s="4"/>
      <c r="M7" s="4"/>
      <c r="N7" s="4"/>
      <c r="O7" s="4"/>
      <c r="P7" s="4"/>
      <c r="Q7" s="4"/>
    </row>
    <row r="8" spans="1:17" ht="41.25" hidden="1" customHeight="1">
      <c r="A8" s="43" t="s">
        <v>3308</v>
      </c>
      <c r="B8" s="377" t="s">
        <v>3309</v>
      </c>
      <c r="C8" s="378"/>
      <c r="D8" s="4"/>
      <c r="E8" s="4"/>
      <c r="F8" s="4"/>
      <c r="G8" s="4"/>
      <c r="H8" s="4"/>
      <c r="I8" s="4"/>
      <c r="J8" s="4"/>
      <c r="K8" s="4"/>
      <c r="L8" s="4"/>
      <c r="M8" s="4"/>
      <c r="N8" s="4"/>
      <c r="O8" s="4"/>
      <c r="P8" s="4"/>
      <c r="Q8" s="4"/>
    </row>
    <row r="9" spans="1:17" ht="59.25" hidden="1" customHeight="1">
      <c r="A9" s="43" t="s">
        <v>3310</v>
      </c>
      <c r="B9" s="377" t="s">
        <v>3311</v>
      </c>
      <c r="C9" s="378"/>
      <c r="D9" s="4"/>
      <c r="E9" s="4"/>
      <c r="F9" s="4"/>
      <c r="G9" s="4"/>
      <c r="H9" s="4"/>
      <c r="I9" s="4"/>
      <c r="J9" s="4"/>
      <c r="K9" s="4"/>
      <c r="L9" s="4"/>
      <c r="M9" s="4"/>
      <c r="N9" s="4"/>
      <c r="O9" s="4"/>
      <c r="P9" s="4"/>
      <c r="Q9" s="4"/>
    </row>
    <row r="10" spans="1:17" ht="61.5" hidden="1" customHeight="1">
      <c r="A10" s="43" t="s">
        <v>3310</v>
      </c>
      <c r="B10" s="377" t="s">
        <v>3312</v>
      </c>
      <c r="C10" s="378"/>
      <c r="D10" s="4"/>
      <c r="E10" s="4"/>
      <c r="F10" s="4"/>
      <c r="G10" s="4"/>
      <c r="H10" s="4"/>
      <c r="I10" s="4"/>
      <c r="J10" s="4"/>
      <c r="K10" s="4"/>
      <c r="L10" s="4"/>
      <c r="M10" s="4"/>
      <c r="N10" s="4"/>
      <c r="O10" s="4"/>
      <c r="P10" s="4"/>
      <c r="Q10" s="4"/>
    </row>
    <row r="11" spans="1:17" ht="43.5" hidden="1" customHeight="1">
      <c r="A11" s="43" t="s">
        <v>3310</v>
      </c>
      <c r="B11" s="377" t="s">
        <v>3313</v>
      </c>
      <c r="C11" s="378"/>
      <c r="D11" s="4"/>
      <c r="E11" s="4"/>
      <c r="F11" s="4"/>
      <c r="G11" s="4"/>
      <c r="H11" s="4"/>
      <c r="I11" s="4"/>
      <c r="J11" s="4"/>
      <c r="K11" s="4"/>
      <c r="L11" s="4"/>
      <c r="M11" s="4"/>
      <c r="N11" s="4"/>
      <c r="O11" s="4"/>
      <c r="P11" s="4"/>
      <c r="Q11" s="4"/>
    </row>
    <row r="12" spans="1:17" ht="27.75" hidden="1" customHeight="1">
      <c r="A12" s="43" t="s">
        <v>3314</v>
      </c>
      <c r="B12" s="377" t="s">
        <v>3315</v>
      </c>
      <c r="C12" s="378"/>
      <c r="D12" s="4"/>
      <c r="E12" s="4"/>
      <c r="F12" s="4"/>
      <c r="G12" s="4"/>
      <c r="H12" s="4"/>
      <c r="I12" s="4"/>
      <c r="J12" s="4"/>
      <c r="K12" s="4"/>
      <c r="L12" s="4"/>
      <c r="M12" s="4"/>
      <c r="N12" s="4"/>
      <c r="O12" s="4"/>
      <c r="P12" s="4"/>
      <c r="Q12" s="4"/>
    </row>
    <row r="13" spans="1:17" ht="27.75" hidden="1" customHeight="1">
      <c r="A13" s="43" t="s">
        <v>3316</v>
      </c>
      <c r="B13" s="377" t="s">
        <v>3317</v>
      </c>
      <c r="C13" s="378"/>
      <c r="D13" s="4"/>
      <c r="E13" s="4"/>
      <c r="F13" s="4"/>
      <c r="G13" s="4"/>
      <c r="H13" s="4"/>
      <c r="I13" s="4"/>
      <c r="J13" s="4"/>
      <c r="K13" s="4"/>
      <c r="L13" s="4"/>
      <c r="M13" s="4"/>
      <c r="N13" s="4"/>
      <c r="O13" s="4"/>
      <c r="P13" s="4"/>
      <c r="Q13" s="4"/>
    </row>
    <row r="14" spans="1:17" ht="45.75" hidden="1" customHeight="1">
      <c r="A14" s="43" t="s">
        <v>3318</v>
      </c>
      <c r="B14" s="377" t="s">
        <v>3319</v>
      </c>
      <c r="C14" s="378"/>
      <c r="D14" s="4"/>
      <c r="E14" s="4"/>
      <c r="F14" s="4"/>
      <c r="G14" s="4"/>
      <c r="H14" s="4"/>
      <c r="I14" s="4"/>
      <c r="J14" s="4"/>
      <c r="K14" s="4"/>
      <c r="L14" s="4"/>
      <c r="M14" s="4"/>
      <c r="N14" s="4"/>
      <c r="O14" s="4"/>
      <c r="P14" s="4"/>
      <c r="Q14" s="4"/>
    </row>
    <row r="15" spans="1:17" ht="45.75" hidden="1" customHeight="1">
      <c r="A15" s="43" t="s">
        <v>3320</v>
      </c>
      <c r="B15" s="377" t="s">
        <v>3321</v>
      </c>
      <c r="C15" s="378"/>
      <c r="D15" s="4"/>
      <c r="E15" s="4"/>
      <c r="F15" s="4"/>
      <c r="G15" s="4"/>
      <c r="H15" s="4"/>
      <c r="I15" s="4"/>
      <c r="J15" s="4"/>
      <c r="K15" s="4"/>
      <c r="L15" s="4"/>
      <c r="M15" s="4"/>
      <c r="N15" s="4"/>
      <c r="O15" s="4"/>
      <c r="P15" s="4"/>
      <c r="Q15" s="4"/>
    </row>
    <row r="16" spans="1:17" ht="51" hidden="1" customHeight="1">
      <c r="A16" s="43" t="s">
        <v>3322</v>
      </c>
      <c r="B16" s="377" t="s">
        <v>3323</v>
      </c>
      <c r="C16" s="378"/>
      <c r="D16" s="4"/>
      <c r="E16" s="4"/>
      <c r="F16" s="4"/>
      <c r="G16" s="4"/>
      <c r="H16" s="4"/>
      <c r="I16" s="4"/>
      <c r="J16" s="4"/>
      <c r="K16" s="4"/>
      <c r="L16" s="4"/>
      <c r="M16" s="4"/>
      <c r="N16" s="4"/>
      <c r="O16" s="4"/>
      <c r="P16" s="4"/>
      <c r="Q16" s="4"/>
    </row>
    <row r="17" spans="1:17" ht="27.75" hidden="1" customHeight="1">
      <c r="A17" s="43" t="s">
        <v>3324</v>
      </c>
      <c r="B17" s="377" t="s">
        <v>3325</v>
      </c>
      <c r="C17" s="378"/>
      <c r="D17" s="4"/>
      <c r="E17" s="4"/>
      <c r="F17" s="4"/>
      <c r="G17" s="4"/>
      <c r="H17" s="4"/>
      <c r="I17" s="4"/>
      <c r="J17" s="4"/>
      <c r="K17" s="4"/>
      <c r="L17" s="4"/>
      <c r="M17" s="4"/>
      <c r="N17" s="4"/>
      <c r="O17" s="4"/>
      <c r="P17" s="4"/>
      <c r="Q17" s="4"/>
    </row>
    <row r="18" spans="1:17" ht="27.75" hidden="1" customHeight="1">
      <c r="A18" s="43" t="s">
        <v>3326</v>
      </c>
      <c r="B18" s="377" t="s">
        <v>3327</v>
      </c>
      <c r="C18" s="378"/>
      <c r="D18" s="4"/>
      <c r="E18" s="4"/>
      <c r="F18" s="4"/>
      <c r="G18" s="4"/>
      <c r="H18" s="4"/>
      <c r="I18" s="4"/>
      <c r="J18" s="4"/>
      <c r="K18" s="4"/>
      <c r="L18" s="4"/>
      <c r="M18" s="4"/>
      <c r="N18" s="4"/>
      <c r="O18" s="4"/>
      <c r="P18" s="4"/>
      <c r="Q18" s="4"/>
    </row>
    <row r="19" spans="1:17" ht="45" hidden="1" customHeight="1">
      <c r="A19" s="43" t="s">
        <v>3326</v>
      </c>
      <c r="B19" s="377" t="s">
        <v>3328</v>
      </c>
      <c r="C19" s="378"/>
      <c r="D19" s="4"/>
      <c r="E19" s="4"/>
      <c r="F19" s="4"/>
      <c r="G19" s="4"/>
      <c r="H19" s="4"/>
      <c r="I19" s="4"/>
      <c r="J19" s="4"/>
      <c r="K19" s="4"/>
      <c r="L19" s="4"/>
      <c r="M19" s="4"/>
      <c r="N19" s="4"/>
      <c r="O19" s="4"/>
      <c r="P19" s="4"/>
      <c r="Q19" s="4"/>
    </row>
    <row r="20" spans="1:17" ht="45" hidden="1" customHeight="1">
      <c r="A20" s="43" t="s">
        <v>3329</v>
      </c>
      <c r="B20" s="377" t="s">
        <v>3330</v>
      </c>
      <c r="C20" s="378"/>
      <c r="D20" s="4"/>
      <c r="E20" s="4"/>
      <c r="F20" s="4"/>
      <c r="G20" s="4"/>
      <c r="H20" s="4"/>
      <c r="I20" s="4"/>
      <c r="J20" s="4"/>
      <c r="K20" s="4"/>
      <c r="L20" s="4"/>
      <c r="M20" s="4"/>
      <c r="N20" s="4"/>
      <c r="O20" s="4"/>
      <c r="P20" s="4"/>
      <c r="Q20" s="4"/>
    </row>
    <row r="21" spans="1:17" ht="30" hidden="1" customHeight="1">
      <c r="A21" s="43" t="s">
        <v>3331</v>
      </c>
      <c r="B21" s="377" t="s">
        <v>3332</v>
      </c>
      <c r="C21" s="378"/>
      <c r="D21" s="4"/>
      <c r="E21" s="4"/>
      <c r="F21" s="4"/>
      <c r="G21" s="4"/>
      <c r="H21" s="4"/>
      <c r="I21" s="4"/>
      <c r="J21" s="4"/>
      <c r="K21" s="4"/>
      <c r="L21" s="4"/>
      <c r="M21" s="4"/>
      <c r="N21" s="4"/>
      <c r="O21" s="4"/>
      <c r="P21" s="4"/>
      <c r="Q21" s="4"/>
    </row>
    <row r="22" spans="1:17" ht="30" hidden="1" customHeight="1">
      <c r="A22" s="43" t="s">
        <v>3333</v>
      </c>
      <c r="B22" s="377" t="s">
        <v>3334</v>
      </c>
      <c r="C22" s="378"/>
      <c r="D22" s="4"/>
      <c r="E22" s="4"/>
      <c r="F22" s="4"/>
      <c r="G22" s="4"/>
      <c r="H22" s="4"/>
      <c r="I22" s="4"/>
      <c r="J22" s="4"/>
      <c r="K22" s="4"/>
      <c r="L22" s="4"/>
      <c r="M22" s="4"/>
      <c r="N22" s="4"/>
      <c r="O22" s="4"/>
      <c r="P22" s="4"/>
      <c r="Q22" s="4"/>
    </row>
    <row r="23" spans="1:17" ht="30" hidden="1" customHeight="1">
      <c r="A23" s="43" t="s">
        <v>3335</v>
      </c>
      <c r="B23" s="377" t="s">
        <v>3336</v>
      </c>
      <c r="C23" s="378"/>
      <c r="D23" s="4"/>
      <c r="E23" s="4"/>
      <c r="F23" s="4"/>
      <c r="G23" s="4"/>
      <c r="H23" s="4"/>
      <c r="I23" s="4"/>
      <c r="J23" s="4"/>
      <c r="K23" s="4"/>
      <c r="L23" s="4"/>
      <c r="M23" s="4"/>
      <c r="N23" s="4"/>
      <c r="O23" s="4"/>
      <c r="P23" s="4"/>
      <c r="Q23" s="4"/>
    </row>
    <row r="24" spans="1:17" ht="30" hidden="1" customHeight="1">
      <c r="A24" s="43" t="s">
        <v>3337</v>
      </c>
      <c r="B24" s="377" t="s">
        <v>3338</v>
      </c>
      <c r="C24" s="378"/>
      <c r="D24" s="4"/>
      <c r="E24" s="4"/>
      <c r="F24" s="4"/>
      <c r="G24" s="4"/>
      <c r="H24" s="4"/>
      <c r="I24" s="4"/>
      <c r="J24" s="4"/>
      <c r="K24" s="4"/>
      <c r="L24" s="4"/>
      <c r="M24" s="4"/>
      <c r="N24" s="4"/>
      <c r="O24" s="4"/>
      <c r="P24" s="4"/>
      <c r="Q24" s="4"/>
    </row>
    <row r="25" spans="1:17" ht="30" hidden="1" customHeight="1">
      <c r="A25" s="43" t="s">
        <v>3339</v>
      </c>
      <c r="B25" s="377" t="s">
        <v>3340</v>
      </c>
      <c r="C25" s="378"/>
      <c r="D25" s="4"/>
      <c r="E25" s="4"/>
      <c r="F25" s="4"/>
      <c r="G25" s="4"/>
      <c r="H25" s="4"/>
      <c r="I25" s="4"/>
      <c r="J25" s="4"/>
      <c r="K25" s="4"/>
      <c r="L25" s="4"/>
      <c r="M25" s="4"/>
      <c r="N25" s="4"/>
      <c r="O25" s="4"/>
      <c r="P25" s="4"/>
      <c r="Q25" s="4"/>
    </row>
    <row r="26" spans="1:17" ht="30" hidden="1" customHeight="1">
      <c r="A26" s="43" t="s">
        <v>3341</v>
      </c>
      <c r="B26" s="377" t="s">
        <v>3342</v>
      </c>
      <c r="C26" s="378"/>
      <c r="D26" s="4"/>
      <c r="E26" s="4"/>
      <c r="F26" s="4"/>
      <c r="G26" s="4"/>
      <c r="H26" s="4"/>
      <c r="I26" s="4"/>
      <c r="J26" s="4"/>
      <c r="K26" s="4"/>
      <c r="L26" s="4"/>
      <c r="M26" s="4"/>
      <c r="N26" s="4"/>
      <c r="O26" s="4"/>
      <c r="P26" s="4"/>
      <c r="Q26" s="4"/>
    </row>
    <row r="27" spans="1:17" ht="70.5" hidden="1" customHeight="1">
      <c r="A27" s="43" t="s">
        <v>3343</v>
      </c>
      <c r="B27" s="377" t="s">
        <v>3344</v>
      </c>
      <c r="C27" s="378"/>
      <c r="D27" s="4"/>
      <c r="E27" s="4"/>
      <c r="F27" s="4"/>
      <c r="G27" s="4"/>
      <c r="H27" s="4"/>
      <c r="I27" s="4"/>
      <c r="J27" s="4"/>
      <c r="K27" s="4"/>
      <c r="L27" s="4"/>
      <c r="M27" s="4"/>
      <c r="N27" s="4"/>
      <c r="O27" s="4"/>
      <c r="P27" s="4"/>
      <c r="Q27" s="4"/>
    </row>
    <row r="28" spans="1:17" ht="48" hidden="1" customHeight="1">
      <c r="A28" s="43" t="s">
        <v>3345</v>
      </c>
      <c r="B28" s="377" t="s">
        <v>3346</v>
      </c>
      <c r="C28" s="378"/>
      <c r="D28" s="4"/>
      <c r="E28" s="4"/>
      <c r="F28" s="4"/>
      <c r="G28" s="4"/>
      <c r="H28" s="4"/>
      <c r="I28" s="4"/>
      <c r="J28" s="4"/>
      <c r="K28" s="4"/>
      <c r="L28" s="4"/>
      <c r="M28" s="4"/>
      <c r="N28" s="4"/>
      <c r="O28" s="4"/>
      <c r="P28" s="4"/>
      <c r="Q28" s="4"/>
    </row>
    <row r="29" spans="1:17" ht="100.5" hidden="1" customHeight="1">
      <c r="A29" s="43" t="s">
        <v>3347</v>
      </c>
      <c r="B29" s="377" t="s">
        <v>3348</v>
      </c>
      <c r="C29" s="378"/>
      <c r="D29" s="4"/>
      <c r="E29" s="4"/>
      <c r="F29" s="4"/>
      <c r="G29" s="4"/>
      <c r="H29" s="4"/>
      <c r="I29" s="4"/>
      <c r="J29" s="4"/>
      <c r="K29" s="4"/>
      <c r="L29" s="4"/>
      <c r="M29" s="4"/>
      <c r="N29" s="4"/>
      <c r="O29" s="4"/>
      <c r="P29" s="4"/>
      <c r="Q29" s="4"/>
    </row>
    <row r="30" spans="1:17" ht="45" hidden="1" customHeight="1">
      <c r="A30" s="43" t="s">
        <v>3349</v>
      </c>
      <c r="B30" s="377" t="s">
        <v>3350</v>
      </c>
      <c r="C30" s="378"/>
      <c r="D30" s="4"/>
      <c r="E30" s="4"/>
      <c r="F30" s="4"/>
      <c r="G30" s="4"/>
      <c r="H30" s="4"/>
      <c r="I30" s="4"/>
      <c r="J30" s="4"/>
      <c r="K30" s="4"/>
      <c r="L30" s="4"/>
      <c r="M30" s="4"/>
      <c r="N30" s="4"/>
      <c r="O30" s="4"/>
      <c r="P30" s="4"/>
      <c r="Q30" s="4"/>
    </row>
    <row r="31" spans="1:17" ht="45" hidden="1" customHeight="1">
      <c r="A31" s="43" t="s">
        <v>3351</v>
      </c>
      <c r="B31" s="377" t="s">
        <v>3352</v>
      </c>
      <c r="C31" s="378"/>
      <c r="D31" s="4"/>
      <c r="E31" s="4"/>
      <c r="F31" s="4"/>
      <c r="G31" s="4"/>
      <c r="H31" s="4"/>
      <c r="I31" s="4"/>
      <c r="J31" s="4"/>
      <c r="K31" s="4"/>
      <c r="L31" s="4"/>
      <c r="M31" s="4"/>
      <c r="N31" s="4"/>
      <c r="O31" s="4"/>
      <c r="P31" s="4"/>
      <c r="Q31" s="4"/>
    </row>
    <row r="32" spans="1:17" ht="45" hidden="1" customHeight="1">
      <c r="A32" s="43" t="s">
        <v>3353</v>
      </c>
      <c r="B32" s="377" t="s">
        <v>3354</v>
      </c>
      <c r="C32" s="378"/>
      <c r="D32" s="4"/>
      <c r="E32" s="4"/>
      <c r="F32" s="4"/>
      <c r="G32" s="4"/>
      <c r="H32" s="4"/>
      <c r="I32" s="4"/>
      <c r="J32" s="4"/>
      <c r="K32" s="4"/>
      <c r="L32" s="4"/>
      <c r="M32" s="4"/>
      <c r="N32" s="4"/>
      <c r="O32" s="4"/>
      <c r="P32" s="4"/>
      <c r="Q32" s="4"/>
    </row>
    <row r="33" spans="1:17" ht="72" hidden="1" customHeight="1">
      <c r="A33" s="43" t="s">
        <v>3355</v>
      </c>
      <c r="B33" s="377" t="s">
        <v>3356</v>
      </c>
      <c r="C33" s="378"/>
      <c r="D33" s="4"/>
      <c r="E33" s="4"/>
      <c r="F33" s="4"/>
      <c r="G33" s="4"/>
      <c r="H33" s="4"/>
      <c r="I33" s="4"/>
      <c r="J33" s="4"/>
      <c r="K33" s="4"/>
      <c r="L33" s="4"/>
      <c r="M33" s="4"/>
      <c r="N33" s="4"/>
      <c r="O33" s="4"/>
      <c r="P33" s="4"/>
      <c r="Q33" s="4"/>
    </row>
    <row r="34" spans="1:17" ht="79.5" hidden="1" customHeight="1">
      <c r="A34" s="43" t="s">
        <v>3357</v>
      </c>
      <c r="B34" s="377" t="s">
        <v>3358</v>
      </c>
      <c r="C34" s="378"/>
      <c r="D34" s="4"/>
      <c r="E34" s="4"/>
      <c r="F34" s="4"/>
      <c r="G34" s="4"/>
      <c r="H34" s="4"/>
      <c r="I34" s="4"/>
      <c r="J34" s="4"/>
      <c r="K34" s="4"/>
      <c r="L34" s="4"/>
      <c r="M34" s="4"/>
      <c r="N34" s="4"/>
      <c r="O34" s="4"/>
      <c r="P34" s="4"/>
      <c r="Q34" s="4"/>
    </row>
    <row r="35" spans="1:17" ht="70.5" hidden="1" customHeight="1">
      <c r="A35" s="43" t="s">
        <v>3359</v>
      </c>
      <c r="B35" s="377" t="s">
        <v>3360</v>
      </c>
      <c r="C35" s="378"/>
      <c r="D35" s="4"/>
      <c r="E35" s="4"/>
      <c r="F35" s="4"/>
      <c r="G35" s="4"/>
      <c r="H35" s="4"/>
      <c r="I35" s="4"/>
      <c r="J35" s="4"/>
      <c r="K35" s="4"/>
      <c r="L35" s="4"/>
      <c r="M35" s="4"/>
      <c r="N35" s="4"/>
      <c r="O35" s="4"/>
      <c r="P35" s="4"/>
      <c r="Q35" s="4"/>
    </row>
    <row r="36" spans="1:17" ht="45.75" hidden="1" customHeight="1">
      <c r="A36" s="43" t="s">
        <v>3361</v>
      </c>
      <c r="B36" s="377" t="s">
        <v>3362</v>
      </c>
      <c r="C36" s="378"/>
      <c r="D36" s="4"/>
      <c r="E36" s="4"/>
      <c r="F36" s="4"/>
      <c r="G36" s="4"/>
      <c r="H36" s="4"/>
      <c r="I36" s="4"/>
      <c r="J36" s="4"/>
      <c r="K36" s="4"/>
      <c r="L36" s="4"/>
      <c r="M36" s="4"/>
      <c r="N36" s="4"/>
      <c r="O36" s="4"/>
      <c r="P36" s="4"/>
      <c r="Q36" s="4"/>
    </row>
    <row r="37" spans="1:17" ht="54.75" hidden="1" customHeight="1">
      <c r="A37" s="43" t="s">
        <v>3363</v>
      </c>
      <c r="B37" s="377" t="s">
        <v>3364</v>
      </c>
      <c r="C37" s="378"/>
      <c r="D37" s="4"/>
      <c r="E37" s="4"/>
      <c r="F37" s="4"/>
      <c r="G37" s="4"/>
      <c r="H37" s="4"/>
      <c r="I37" s="4"/>
      <c r="J37" s="4"/>
      <c r="K37" s="4"/>
      <c r="L37" s="4"/>
      <c r="M37" s="4"/>
      <c r="N37" s="4"/>
      <c r="O37" s="4"/>
      <c r="P37" s="4"/>
      <c r="Q37" s="4"/>
    </row>
    <row r="38" spans="1:17" ht="37.5" hidden="1" customHeight="1">
      <c r="A38" s="43" t="s">
        <v>3365</v>
      </c>
      <c r="B38" s="377" t="s">
        <v>3366</v>
      </c>
      <c r="C38" s="378"/>
      <c r="D38" s="4"/>
      <c r="E38" s="4"/>
      <c r="F38" s="4"/>
      <c r="G38" s="4"/>
      <c r="H38" s="4"/>
      <c r="I38" s="4"/>
      <c r="J38" s="4"/>
      <c r="K38" s="4"/>
      <c r="L38" s="4"/>
      <c r="M38" s="4"/>
      <c r="N38" s="4"/>
      <c r="O38" s="4"/>
      <c r="P38" s="4"/>
      <c r="Q38" s="4"/>
    </row>
    <row r="39" spans="1:17" ht="61.5" hidden="1" customHeight="1">
      <c r="A39" s="43" t="s">
        <v>3367</v>
      </c>
      <c r="B39" s="377" t="s">
        <v>3368</v>
      </c>
      <c r="C39" s="378"/>
      <c r="D39" s="4"/>
      <c r="E39" s="4"/>
      <c r="F39" s="4"/>
      <c r="G39" s="4"/>
      <c r="H39" s="4"/>
      <c r="I39" s="4"/>
      <c r="J39" s="4"/>
      <c r="K39" s="4"/>
      <c r="L39" s="4"/>
      <c r="M39" s="4"/>
      <c r="N39" s="4"/>
      <c r="O39" s="4"/>
      <c r="P39" s="4"/>
      <c r="Q39" s="4"/>
    </row>
    <row r="40" spans="1:17" ht="53.25" hidden="1" customHeight="1">
      <c r="A40" s="43" t="s">
        <v>3369</v>
      </c>
      <c r="B40" s="377" t="s">
        <v>3370</v>
      </c>
      <c r="C40" s="378"/>
      <c r="D40" s="4"/>
      <c r="E40" s="4"/>
      <c r="F40" s="4"/>
      <c r="G40" s="4"/>
      <c r="H40" s="4"/>
      <c r="I40" s="4"/>
      <c r="J40" s="4"/>
      <c r="K40" s="4"/>
      <c r="L40" s="4"/>
      <c r="M40" s="4"/>
      <c r="N40" s="4"/>
      <c r="O40" s="4"/>
      <c r="P40" s="4"/>
      <c r="Q40" s="4"/>
    </row>
    <row r="41" spans="1:17" ht="73.5" hidden="1" customHeight="1">
      <c r="A41" s="43" t="s">
        <v>3371</v>
      </c>
      <c r="B41" s="377" t="s">
        <v>3372</v>
      </c>
      <c r="C41" s="378"/>
      <c r="D41" s="4"/>
      <c r="E41" s="4"/>
      <c r="F41" s="4"/>
      <c r="G41" s="4"/>
      <c r="H41" s="4"/>
      <c r="I41" s="4"/>
      <c r="J41" s="4"/>
      <c r="K41" s="4"/>
      <c r="L41" s="4"/>
      <c r="M41" s="4"/>
      <c r="N41" s="4"/>
      <c r="O41" s="4"/>
      <c r="P41" s="4"/>
      <c r="Q41" s="4"/>
    </row>
    <row r="42" spans="1:17" ht="57.75" hidden="1" customHeight="1">
      <c r="A42" s="43" t="s">
        <v>3373</v>
      </c>
      <c r="B42" s="377" t="s">
        <v>3374</v>
      </c>
      <c r="C42" s="378"/>
      <c r="D42" s="4"/>
      <c r="E42" s="4"/>
      <c r="F42" s="4"/>
      <c r="G42" s="4"/>
      <c r="H42" s="4"/>
      <c r="I42" s="4"/>
      <c r="J42" s="4"/>
      <c r="K42" s="4"/>
      <c r="L42" s="4"/>
      <c r="M42" s="4"/>
      <c r="N42" s="4"/>
      <c r="O42" s="4"/>
      <c r="P42" s="4"/>
      <c r="Q42" s="4"/>
    </row>
    <row r="43" spans="1:17" ht="84" hidden="1" customHeight="1">
      <c r="A43" s="43" t="s">
        <v>3375</v>
      </c>
      <c r="B43" s="377" t="s">
        <v>3376</v>
      </c>
      <c r="C43" s="378"/>
      <c r="D43" s="4"/>
      <c r="E43" s="4"/>
      <c r="F43" s="4"/>
      <c r="G43" s="4"/>
      <c r="H43" s="4"/>
      <c r="I43" s="4"/>
      <c r="J43" s="4"/>
      <c r="K43" s="4"/>
      <c r="L43" s="4"/>
      <c r="M43" s="4"/>
      <c r="N43" s="4"/>
      <c r="O43" s="4"/>
      <c r="P43" s="4"/>
      <c r="Q43" s="4"/>
    </row>
    <row r="44" spans="1:17" ht="48" hidden="1" customHeight="1">
      <c r="A44" s="43" t="s">
        <v>3377</v>
      </c>
      <c r="B44" s="377" t="s">
        <v>3378</v>
      </c>
      <c r="C44" s="378"/>
      <c r="D44" s="4"/>
      <c r="E44" s="4"/>
      <c r="F44" s="4"/>
      <c r="G44" s="4"/>
      <c r="H44" s="4"/>
      <c r="I44" s="4"/>
      <c r="J44" s="4"/>
      <c r="K44" s="4"/>
      <c r="L44" s="4"/>
      <c r="M44" s="4"/>
      <c r="N44" s="4"/>
      <c r="O44" s="4"/>
      <c r="P44" s="4"/>
      <c r="Q44" s="4"/>
    </row>
    <row r="45" spans="1:17" ht="57" hidden="1" customHeight="1">
      <c r="A45" s="43" t="s">
        <v>3379</v>
      </c>
      <c r="B45" s="377" t="s">
        <v>3380</v>
      </c>
      <c r="C45" s="378"/>
      <c r="D45" s="4"/>
      <c r="E45" s="4"/>
      <c r="F45" s="4"/>
      <c r="G45" s="4"/>
      <c r="H45" s="4"/>
      <c r="I45" s="4"/>
      <c r="J45" s="4"/>
      <c r="K45" s="4"/>
      <c r="L45" s="4"/>
      <c r="M45" s="4"/>
      <c r="N45" s="4"/>
      <c r="O45" s="4"/>
      <c r="P45" s="4"/>
      <c r="Q45" s="4"/>
    </row>
    <row r="46" spans="1:17" ht="73.5" hidden="1" customHeight="1">
      <c r="A46" s="43" t="s">
        <v>3381</v>
      </c>
      <c r="B46" s="387" t="s">
        <v>3382</v>
      </c>
      <c r="C46" s="378"/>
      <c r="D46" s="41"/>
      <c r="E46" s="4"/>
      <c r="F46" s="4"/>
      <c r="G46" s="4"/>
      <c r="H46" s="4"/>
      <c r="I46" s="4"/>
      <c r="J46" s="4"/>
      <c r="K46" s="4"/>
      <c r="L46" s="4"/>
      <c r="M46" s="4"/>
      <c r="N46" s="4"/>
      <c r="O46" s="4"/>
      <c r="P46" s="4"/>
      <c r="Q46" s="4"/>
    </row>
    <row r="47" spans="1:17" ht="66" hidden="1" customHeight="1">
      <c r="A47" s="48" t="s">
        <v>3383</v>
      </c>
      <c r="B47" s="388" t="s">
        <v>3384</v>
      </c>
      <c r="C47" s="388"/>
      <c r="D47" s="4"/>
      <c r="E47" s="4"/>
      <c r="F47" s="4"/>
      <c r="G47" s="4"/>
      <c r="H47" s="4"/>
      <c r="I47" s="4"/>
      <c r="J47" s="4"/>
      <c r="K47" s="4"/>
      <c r="L47" s="4"/>
      <c r="M47" s="4"/>
      <c r="N47" s="4"/>
      <c r="O47" s="4"/>
      <c r="P47" s="4"/>
      <c r="Q47" s="4"/>
    </row>
    <row r="48" spans="1:17" ht="123.75" customHeight="1">
      <c r="A48" s="269" t="s">
        <v>3385</v>
      </c>
      <c r="B48" s="386" t="s">
        <v>3386</v>
      </c>
      <c r="C48" s="385"/>
      <c r="D48" s="4"/>
      <c r="E48" s="4"/>
      <c r="F48" s="4"/>
      <c r="G48" s="4"/>
      <c r="H48" s="4"/>
      <c r="I48" s="4"/>
      <c r="J48" s="4"/>
      <c r="K48" s="4"/>
      <c r="L48" s="4"/>
      <c r="M48" s="4"/>
      <c r="N48" s="4"/>
      <c r="O48" s="4"/>
      <c r="P48" s="4"/>
      <c r="Q48" s="4"/>
    </row>
    <row r="49" spans="1:17" ht="34.5" customHeight="1">
      <c r="A49" s="269" t="s">
        <v>3387</v>
      </c>
      <c r="B49" s="384" t="s">
        <v>3388</v>
      </c>
      <c r="C49" s="385"/>
      <c r="D49" s="4"/>
      <c r="E49" s="4"/>
      <c r="F49" s="4"/>
      <c r="G49" s="4"/>
      <c r="H49" s="4"/>
      <c r="I49" s="4"/>
      <c r="J49" s="4"/>
      <c r="K49" s="4"/>
      <c r="L49" s="4"/>
      <c r="M49" s="4"/>
      <c r="N49" s="4"/>
      <c r="O49" s="4"/>
      <c r="P49" s="4"/>
      <c r="Q49" s="4"/>
    </row>
    <row r="50" spans="1:17" ht="34.5" customHeight="1">
      <c r="A50" s="269" t="s">
        <v>3389</v>
      </c>
      <c r="B50" s="384" t="s">
        <v>3390</v>
      </c>
      <c r="C50" s="385"/>
      <c r="D50" s="4"/>
      <c r="E50" s="4"/>
      <c r="F50" s="4"/>
      <c r="G50" s="4"/>
      <c r="H50" s="4"/>
      <c r="I50" s="4"/>
      <c r="J50" s="4"/>
      <c r="K50" s="4"/>
      <c r="L50" s="4"/>
      <c r="M50" s="4"/>
      <c r="N50" s="4"/>
      <c r="O50" s="4"/>
      <c r="P50" s="4"/>
      <c r="Q50" s="4"/>
    </row>
    <row r="51" spans="1:17" ht="31.5" customHeight="1">
      <c r="A51" s="311" t="s">
        <v>3391</v>
      </c>
      <c r="B51" s="383" t="s">
        <v>3392</v>
      </c>
      <c r="C51" s="378"/>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2023-02-24T08:16:32Z</cp:lastPrinted>
  <dcterms:created xsi:type="dcterms:W3CDTF">2022-04-01T05:14:30Z</dcterms:created>
  <dcterms:modified xsi:type="dcterms:W3CDTF">2023-02-28T07:24:06Z</dcterms:modified>
</cp:coreProperties>
</file>